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40" windowHeight="12675" activeTab="1"/>
  </bookViews>
  <sheets>
    <sheet name="高中组成绩表" sheetId="4" r:id="rId1"/>
    <sheet name="初中组成绩表" sheetId="3" r:id="rId2"/>
    <sheet name="小学组成绩表" sheetId="2" r:id="rId3"/>
  </sheets>
  <definedNames>
    <definedName name="_xlnm.Print_Titles" localSheetId="1">初中组成绩表!$1:$2</definedName>
    <definedName name="_xlnm.Print_Titles" localSheetId="0">高中组成绩表!$1:$2</definedName>
    <definedName name="_xlnm.Print_Titles" localSheetId="2">小学组成绩表!$1:$2</definedName>
  </definedNames>
  <calcPr calcId="144525"/>
</workbook>
</file>

<file path=xl/sharedStrings.xml><?xml version="1.0" encoding="utf-8"?>
<sst xmlns="http://schemas.openxmlformats.org/spreadsheetml/2006/main" count="529" uniqueCount="300">
  <si>
    <t>第二十五届广东省青少年机器人竞赛天宫建设比赛成绩表（高中组）</t>
  </si>
  <si>
    <t>序号</t>
  </si>
  <si>
    <t>地市</t>
  </si>
  <si>
    <t>学校名称</t>
  </si>
  <si>
    <t>参赛选手</t>
  </si>
  <si>
    <t>教练员</t>
  </si>
  <si>
    <t>第一轮
分数</t>
  </si>
  <si>
    <t>第一轮
完成时间</t>
  </si>
  <si>
    <t>第二轮
分数</t>
  </si>
  <si>
    <t>第二轮
完成时间</t>
  </si>
  <si>
    <t>总成绩</t>
  </si>
  <si>
    <t>总用时</t>
  </si>
  <si>
    <t>奖项</t>
  </si>
  <si>
    <t>惠州市</t>
  </si>
  <si>
    <t>惠州大亚湾经济技术开发区第一中学</t>
  </si>
  <si>
    <t>丘梓霖、杨涛华</t>
  </si>
  <si>
    <t>曾粤昆、邱思琪</t>
  </si>
  <si>
    <t>一等奖</t>
  </si>
  <si>
    <t>珠海市</t>
  </si>
  <si>
    <t>珠海市第一中学</t>
  </si>
  <si>
    <t>徐智轩、李尚儒</t>
  </si>
  <si>
    <t>邹青松</t>
  </si>
  <si>
    <t>惠东县惠东高级中学</t>
  </si>
  <si>
    <t>李浩源、陈杨润</t>
  </si>
  <si>
    <t>肖琳、郑建源</t>
  </si>
  <si>
    <t>中山市</t>
  </si>
  <si>
    <t>中山市技师学院</t>
  </si>
  <si>
    <t>黄凯钧、黄弘涛</t>
  </si>
  <si>
    <t>冯家亮</t>
  </si>
  <si>
    <t>二等奖</t>
  </si>
  <si>
    <t>深圳市</t>
  </si>
  <si>
    <t>深圳市新安中学(集团)</t>
  </si>
  <si>
    <t>陈墨轩、王兆丰</t>
  </si>
  <si>
    <t>周小江、陈力忠</t>
  </si>
  <si>
    <t>张灵云熙、刘子瑞</t>
  </si>
  <si>
    <t>陈力忠、张婷婷</t>
  </si>
  <si>
    <t>揭阳市</t>
  </si>
  <si>
    <t>普宁市第二中学</t>
  </si>
  <si>
    <t>黄枫灿、江彦涵</t>
  </si>
  <si>
    <t>郑少平</t>
  </si>
  <si>
    <t>汕头市</t>
  </si>
  <si>
    <t>汕头市澄海汇璟中学</t>
  </si>
  <si>
    <t>林烨帆、王慧桐</t>
  </si>
  <si>
    <t>陈素馥</t>
  </si>
  <si>
    <t>黄家乐、段婉庭</t>
  </si>
  <si>
    <t>揭阳第二中学</t>
  </si>
  <si>
    <t>黄钿鑫、许堉師</t>
  </si>
  <si>
    <t>黄泽华</t>
  </si>
  <si>
    <t>杨小洋、谭晨</t>
  </si>
  <si>
    <t>苏家伟</t>
  </si>
  <si>
    <t>茂名市</t>
  </si>
  <si>
    <t>茂名市田家炳中学</t>
  </si>
  <si>
    <t>李政言、甘皓元</t>
  </si>
  <si>
    <t>冯程天、钟永丽</t>
  </si>
  <si>
    <t>三等奖</t>
  </si>
  <si>
    <t>阳江市</t>
  </si>
  <si>
    <t>阳江市第一中学</t>
  </si>
  <si>
    <t>许悦、蔡希彦</t>
  </si>
  <si>
    <t>刘家华、黄政钧</t>
  </si>
  <si>
    <t>佛山市</t>
  </si>
  <si>
    <t>佛山市南海区信息技术学校（佛山市南海区职业学校培训中心）、佛山市华材职业技术学校</t>
  </si>
  <si>
    <t>冼家进、何昊聪</t>
  </si>
  <si>
    <t>赵淑妍、蔡二梦</t>
  </si>
  <si>
    <t>云浮市</t>
  </si>
  <si>
    <t>罗定市廷锴纪念中学</t>
  </si>
  <si>
    <t>张颖禧、彭婉华</t>
  </si>
  <si>
    <t>张永南、韦现军</t>
  </si>
  <si>
    <t>省直属学校（华附）</t>
  </si>
  <si>
    <t>华南师范大学附属中学</t>
  </si>
  <si>
    <t>李嘉祺、陈乐为</t>
  </si>
  <si>
    <t>文子健</t>
  </si>
  <si>
    <t>佛山市南海区南执高级中学</t>
  </si>
  <si>
    <t>于梓杭、桑文彬</t>
  </si>
  <si>
    <t>何沂倍</t>
  </si>
  <si>
    <t>汕头市澄海东里中学</t>
  </si>
  <si>
    <t>蔡泰迪、张文希</t>
  </si>
  <si>
    <t>李映青、肖团平</t>
  </si>
  <si>
    <t>肇庆市</t>
  </si>
  <si>
    <t>北大公学肇庆实验学校</t>
  </si>
  <si>
    <t>魏文轩、张城桦</t>
  </si>
  <si>
    <t>简学方</t>
  </si>
  <si>
    <t>许文劲、陈荣智</t>
  </si>
  <si>
    <t>黄政钧、刘家华</t>
  </si>
  <si>
    <t>第二十五届广东省青少年机器人竞赛天宫建设比赛成绩表（初中组）</t>
  </si>
  <si>
    <t>惠东县惠东中学初中部</t>
  </si>
  <si>
    <t>梁益清、陈盛涛</t>
  </si>
  <si>
    <t>张宇红、陈永安</t>
  </si>
  <si>
    <t>湛江市</t>
  </si>
  <si>
    <t>湛江市雷阳实验学校</t>
  </si>
  <si>
    <t>黎子航、梁灏熙</t>
  </si>
  <si>
    <t>叶亮亮、尹娇梅</t>
  </si>
  <si>
    <t>华南师范大学附属普宁学校</t>
  </si>
  <si>
    <t>温晓凡、苏梓栋</t>
  </si>
  <si>
    <t>李义群、郑育君</t>
  </si>
  <si>
    <t>四会市东城中学</t>
  </si>
  <si>
    <t>张丽珊、潘滢滢</t>
  </si>
  <si>
    <t>许德运、刘新月</t>
  </si>
  <si>
    <t>珠海市第十一中学、珠海市九洲中学</t>
  </si>
  <si>
    <t>王一诺、涂轩睿</t>
  </si>
  <si>
    <t>宋深美、周保泉</t>
  </si>
  <si>
    <t>深圳市新安中学（集团）第一实验学校、深圳市宝安中学（集团）初中部</t>
  </si>
  <si>
    <t>孙翊宁、李瑜泷</t>
  </si>
  <si>
    <t>周小江、江悦呈</t>
  </si>
  <si>
    <t>东莞市</t>
  </si>
  <si>
    <t>东莞市常平镇司马中学、东莞市常平镇振兴中学</t>
  </si>
  <si>
    <t>徐梓轩、唐名基</t>
  </si>
  <si>
    <t>陈思沅</t>
  </si>
  <si>
    <t>珠海市九洲中学</t>
  </si>
  <si>
    <t>杨东铭、黄天佑</t>
  </si>
  <si>
    <t>周保泉</t>
  </si>
  <si>
    <t>深圳市新安中学（集团）第一实验学校</t>
  </si>
  <si>
    <t>周千韵、陈奕</t>
  </si>
  <si>
    <t>郑泽崇、李聪</t>
  </si>
  <si>
    <t>四会市肇广实验学校</t>
  </si>
  <si>
    <t>许雅晴、苏煜涵</t>
  </si>
  <si>
    <t>郑建洋、陈洁惠</t>
  </si>
  <si>
    <t>惠州仲恺高新区第三中学</t>
  </si>
  <si>
    <t>宋俊霖、陈彦熹</t>
  </si>
  <si>
    <t>徐银峰</t>
  </si>
  <si>
    <t>湛江市寸金培才学校</t>
  </si>
  <si>
    <t>郭子培、林嘉铭</t>
  </si>
  <si>
    <t>苏木棉、陈帝松</t>
  </si>
  <si>
    <t>汕头市龙湖区启阳学校</t>
  </si>
  <si>
    <t>丁亿轩、陈腾骏</t>
  </si>
  <si>
    <t>曹东东</t>
  </si>
  <si>
    <t>广州市</t>
  </si>
  <si>
    <t>广州实验中学</t>
  </si>
  <si>
    <t>苏景睿、魏子耀</t>
  </si>
  <si>
    <t>叶镇劲</t>
  </si>
  <si>
    <t>中山市三角中学</t>
  </si>
  <si>
    <t>陈烁、吴礼豪</t>
  </si>
  <si>
    <t>张尔皇、林许华</t>
  </si>
  <si>
    <t>华南师范大学附属濠江实验学校、汕头市澄海实验高级中学附属初级中学</t>
  </si>
  <si>
    <t>杨佳煜、张传烯</t>
  </si>
  <si>
    <t>尤立伟</t>
  </si>
  <si>
    <t>中山市东区远洋学校</t>
  </si>
  <si>
    <t>林君焘、刘柏希</t>
  </si>
  <si>
    <t>周丽媛、梁莹</t>
  </si>
  <si>
    <t>梅州市</t>
  </si>
  <si>
    <t>五华县中英文实验学校</t>
  </si>
  <si>
    <t>马海逸、魏兆汶</t>
  </si>
  <si>
    <t>吴胜辉、张艳</t>
  </si>
  <si>
    <t>阳江市第一中学、阳江市第一中学实验学校</t>
  </si>
  <si>
    <t>李雨泽、梁宝珠</t>
  </si>
  <si>
    <t>黄政钧、关则豪</t>
  </si>
  <si>
    <t>茂名市行知中学</t>
  </si>
  <si>
    <t>邓博文、符宗熙</t>
  </si>
  <si>
    <t>何福强</t>
  </si>
  <si>
    <t>佛山市南海外国语学校</t>
  </si>
  <si>
    <t>陈璟逸、潘志谦</t>
  </si>
  <si>
    <t>李俊君、黄丽澜</t>
  </si>
  <si>
    <t>佛山市三水区西南街道金本中学</t>
  </si>
  <si>
    <t>周健锐、陆政基</t>
  </si>
  <si>
    <t>张志堂</t>
  </si>
  <si>
    <t>罗定市泷州实验学校</t>
  </si>
  <si>
    <t>黎彬、谭罗杰</t>
  </si>
  <si>
    <t>黎智达、曾征民</t>
  </si>
  <si>
    <t>李文政、张瑾煜</t>
  </si>
  <si>
    <t>吴胜辉、温荣祥</t>
  </si>
  <si>
    <t>五华县华新中学、五华县中英文实验学校</t>
  </si>
  <si>
    <t>胡铠杨、张昊阳</t>
  </si>
  <si>
    <t>陈碧锋、翁锡鑫</t>
  </si>
  <si>
    <t>广东省云浮市云安区富林镇中学</t>
  </si>
  <si>
    <t>练铭恒、程奕朗</t>
  </si>
  <si>
    <t>黎鉴安、朱国珍</t>
  </si>
  <si>
    <t>冯嘉宇、曾广铧</t>
  </si>
  <si>
    <t>叶志杰、黎水成</t>
  </si>
  <si>
    <t>柯美妍、吴彦臻</t>
  </si>
  <si>
    <t>第二十五届广东省青少年机器人竞赛天宫建设比赛成绩表（小学组）</t>
  </si>
  <si>
    <t>惠东县平山第一小学</t>
  </si>
  <si>
    <t>陈俞行、熊哲言</t>
  </si>
  <si>
    <t>邬健平</t>
  </si>
  <si>
    <t>汕头市澄海实验小学、汕头市澄海实验高级中学附属小学</t>
  </si>
  <si>
    <t>江梓铭、蔡洋扬</t>
  </si>
  <si>
    <t>汕头市外马路第三小学</t>
  </si>
  <si>
    <t>游沛毅、郑皓腾</t>
  </si>
  <si>
    <t>李丰标</t>
  </si>
  <si>
    <t>珠海市香洲区第十二小学、珠海市香洲区凤凰小学</t>
  </si>
  <si>
    <t>邹彦辰、徐砚初</t>
  </si>
  <si>
    <t>周敏</t>
  </si>
  <si>
    <t>龙俊飞、黄梓宸</t>
  </si>
  <si>
    <t>邬健平、邓惠燕</t>
  </si>
  <si>
    <t>林泓杰、陈劲宇</t>
  </si>
  <si>
    <t>李昊颖、陈奕锦</t>
  </si>
  <si>
    <t>深圳市宝安区滨海小学、深圳市宝安区海港小学</t>
  </si>
  <si>
    <t>孟杭宇、周语桐</t>
  </si>
  <si>
    <t>赵春龙、郭凤群</t>
  </si>
  <si>
    <t>林珮涵、郭昊</t>
  </si>
  <si>
    <t>邬健平、邱桂芬</t>
  </si>
  <si>
    <t>中山市育英学校</t>
  </si>
  <si>
    <t>周艺林、李呈洋</t>
  </si>
  <si>
    <t>李玉科</t>
  </si>
  <si>
    <t>江门市</t>
  </si>
  <si>
    <t>江门市新会尚雅学校</t>
  </si>
  <si>
    <t>程子瑜、李钧宇</t>
  </si>
  <si>
    <t>林丽娟</t>
  </si>
  <si>
    <t>张梓轩、张乐</t>
  </si>
  <si>
    <t>肖艾琪、刘传业</t>
  </si>
  <si>
    <t>潮州市</t>
  </si>
  <si>
    <t>潮州市潮安区东凤镇实验学校</t>
  </si>
  <si>
    <t>张嘉川、陈思睿</t>
  </si>
  <si>
    <t>苏哲、苏跃</t>
  </si>
  <si>
    <t>辜子灏、陈俊豪</t>
  </si>
  <si>
    <t>李义群、余子敬</t>
  </si>
  <si>
    <t>郑锦林、陈轩超</t>
  </si>
  <si>
    <t>潘秀杭、苏跃</t>
  </si>
  <si>
    <t>中山市三乡镇光后中心小学</t>
  </si>
  <si>
    <t>郑俊熙、许帛衍</t>
  </si>
  <si>
    <t>廖瑞三、黄晓君</t>
  </si>
  <si>
    <t>广东实验中学荔湾学校第一小学部</t>
  </si>
  <si>
    <t>张新翔、刘沈棠</t>
  </si>
  <si>
    <t>潘春艳、欧嘉浩</t>
  </si>
  <si>
    <t>珠海市希望之星实验学校、珠海市香洲区海湾小学</t>
  </si>
  <si>
    <t>翟宸、杨子昊</t>
  </si>
  <si>
    <t>林勇军、郑泽</t>
  </si>
  <si>
    <t>区晋皓、钟梓浩</t>
  </si>
  <si>
    <t>林丽娟、黄艳华</t>
  </si>
  <si>
    <t>五华县第三小学、五华县南山小学</t>
  </si>
  <si>
    <t>冯嘉政、李鸿蕴</t>
  </si>
  <si>
    <t>冯少波、李东文</t>
  </si>
  <si>
    <t>阳西县丹江小学</t>
  </si>
  <si>
    <t>陈俊勇、林振嵘</t>
  </si>
  <si>
    <t>叶俊杰、余庆云</t>
  </si>
  <si>
    <t>广州市番禺区星执外国语小学</t>
  </si>
  <si>
    <t>赵彦能、刘一</t>
  </si>
  <si>
    <t>黄荣仕</t>
  </si>
  <si>
    <t>中山市坦洲镇金斗湾小学</t>
  </si>
  <si>
    <t>唐子杰、黄俊豪</t>
  </si>
  <si>
    <t>范艺、梁敏怡</t>
  </si>
  <si>
    <t>新兴县惠能小学</t>
  </si>
  <si>
    <t>简泽权、叶宗明</t>
  </si>
  <si>
    <t>甘桂铭、甘明峰</t>
  </si>
  <si>
    <t>南海区西樵镇第四小学</t>
  </si>
  <si>
    <t>吴炜杰、李泽豪</t>
  </si>
  <si>
    <t>李伟文、叶洪生</t>
  </si>
  <si>
    <t>揭阳市榕城区立德学校</t>
  </si>
  <si>
    <t>吴桦麟、张诗桐</t>
  </si>
  <si>
    <t>蔡哲浩、许楚楠</t>
  </si>
  <si>
    <t>信宜市教育城小学</t>
  </si>
  <si>
    <t>王子铵、吕梓壕</t>
  </si>
  <si>
    <t>冼松、韦观英</t>
  </si>
  <si>
    <t>珠海市香洲区九洲小学、珠海市香洲区吉大小学</t>
  </si>
  <si>
    <t>凌敬知、陈康瑞</t>
  </si>
  <si>
    <t>林勇军、彭颂杰</t>
  </si>
  <si>
    <t>赖炫博、吴为</t>
  </si>
  <si>
    <t>韦观英、黎清</t>
  </si>
  <si>
    <t>五华县第三小学、五华县第一小学</t>
  </si>
  <si>
    <t>刘晟鸿、周华谦</t>
  </si>
  <si>
    <t>吴胜辉、李丹娇</t>
  </si>
  <si>
    <t>湛江南海学校、湛江经济技术开发区锦绣华景学校</t>
  </si>
  <si>
    <t>肖凯文、傅名炜</t>
  </si>
  <si>
    <t>蔡春浩、陈钰璋</t>
  </si>
  <si>
    <t>广州市天河区昌乐小学</t>
  </si>
  <si>
    <t>陈思睿、刘子越</t>
  </si>
  <si>
    <t>吴华、陈珊彤</t>
  </si>
  <si>
    <t>珠海高新区金凤小学</t>
  </si>
  <si>
    <t>张少萱、李秉泽</t>
  </si>
  <si>
    <t>林铨源、单单</t>
  </si>
  <si>
    <t>四会市东城街道冯云小学</t>
  </si>
  <si>
    <t>许致远、叶文博</t>
  </si>
  <si>
    <t>谢仕昌、顾观华</t>
  </si>
  <si>
    <t>茂名市双山小学</t>
  </si>
  <si>
    <t>龙子恒、黄梓</t>
  </si>
  <si>
    <t>陈思廷、梁晓明</t>
  </si>
  <si>
    <t>冯文彬、邱厚铭</t>
  </si>
  <si>
    <t>冯铭洋、梁博文</t>
  </si>
  <si>
    <t>冼松、韦碧海</t>
  </si>
  <si>
    <t>湛江市雷阳实验学校、湛江市第八小学</t>
  </si>
  <si>
    <t>戴睿远、李柏阅</t>
  </si>
  <si>
    <t>王海雁、尹娇梅</t>
  </si>
  <si>
    <t>五华县南山小学、五华县华强学校</t>
  </si>
  <si>
    <t>廖梓屹、魏浩钦</t>
  </si>
  <si>
    <t>廖彩云、曾嘉城</t>
  </si>
  <si>
    <t>肇庆市鼎湖区吴大猷学校</t>
  </si>
  <si>
    <t>梁靖玄、冼颂林</t>
  </si>
  <si>
    <t>梁峻华、薛艳萍</t>
  </si>
  <si>
    <t>东莞市常平嘉盛实验学校、东莞市常平镇中心小学</t>
  </si>
  <si>
    <t>曾峥、刘俊鑫</t>
  </si>
  <si>
    <t>蒋家乐</t>
  </si>
  <si>
    <t>东莞市东坑镇中心小学、东莞市横沥培英小学</t>
  </si>
  <si>
    <t>温子朗、程子煜</t>
  </si>
  <si>
    <t>塘厦镇青少年活动中心</t>
  </si>
  <si>
    <t>苏贤、苏瑞</t>
  </si>
  <si>
    <t>赵菁茹、金玉龙</t>
  </si>
  <si>
    <t>叶然圣、江国栋</t>
  </si>
  <si>
    <t>朱刘辉、廖昌成</t>
  </si>
  <si>
    <t xml:space="preserve">张哲铭	、冯子杰	</t>
  </si>
  <si>
    <t>吴华、王斌</t>
  </si>
  <si>
    <t>湛江市第二十八中学、湛江市第二十九小学</t>
  </si>
  <si>
    <t>何明学、黄泽天</t>
  </si>
  <si>
    <t>李科华、许江新</t>
  </si>
  <si>
    <t>湛江经济技术开发区第三中学、湛江市君临小学</t>
  </si>
  <si>
    <t>吴卓锋、王莫霖</t>
  </si>
  <si>
    <t xml:space="preserve">唐小远、邓珊媚 </t>
  </si>
  <si>
    <t>佛山市三水区西南街道中心小学</t>
  </si>
  <si>
    <t>缪辰阳、张睿</t>
  </si>
  <si>
    <t>梁智成、陈悦雅</t>
  </si>
  <si>
    <t>东莞市东城小学</t>
  </si>
  <si>
    <t>高语瑶、欧阳田欣</t>
  </si>
  <si>
    <t>袁锐棠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</si>
</sst>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b/>
      <sz val="10"/>
      <name val="Arial"/>
      <charset val="134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微软雅黑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" fillId="0" borderId="0"/>
  </cellStyleXfs>
  <cellXfs count="17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Alignment="1">
      <alignment horizontal="center" vertical="center"/>
    </xf>
    <xf numFmtId="0" fontId="2" fillId="0" borderId="0" xfId="49" applyAlignment="1">
      <alignment horizontal="left" vertical="center" wrapText="1"/>
    </xf>
    <xf numFmtId="0" fontId="2" fillId="0" borderId="0" xfId="49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2" fillId="0" borderId="1" xfId="49" applyBorder="1" applyAlignment="1">
      <alignment horizontal="center" vertical="center"/>
    </xf>
    <xf numFmtId="0" fontId="5" fillId="0" borderId="1" xfId="49" applyFont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0" fontId="2" fillId="0" borderId="2" xfId="49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2" fillId="0" borderId="0" xfId="49" applyAlignment="1">
      <alignment horizontal="center" vertical="center" wrapText="1"/>
    </xf>
    <xf numFmtId="0" fontId="2" fillId="0" borderId="1" xfId="49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pane ySplit="2" topLeftCell="A3" activePane="bottomLeft" state="frozen"/>
      <selection/>
      <selection pane="bottomLeft" activeCell="O9" sqref="O9"/>
    </sheetView>
  </sheetViews>
  <sheetFormatPr defaultColWidth="9.13333333333333" defaultRowHeight="12.75"/>
  <cols>
    <col min="1" max="1" width="6" style="2" customWidth="1"/>
    <col min="2" max="2" width="8.6" style="15" customWidth="1"/>
    <col min="3" max="3" width="36.1333333333333" style="3" customWidth="1"/>
    <col min="4" max="5" width="15.7333333333333" style="4" customWidth="1"/>
    <col min="6" max="11" width="9.13333333333333" style="2"/>
    <col min="12" max="12" width="9.13333333333333" style="2" customWidth="1"/>
    <col min="13" max="218" width="9.13333333333333" style="2"/>
    <col min="219" max="219" width="17.8666666666667" style="2" customWidth="1"/>
    <col min="220" max="220" width="48" style="2" customWidth="1"/>
    <col min="221" max="221" width="15.7333333333333" style="2" customWidth="1"/>
    <col min="222" max="222" width="13.7333333333333" style="2" customWidth="1"/>
    <col min="223" max="474" width="9.13333333333333" style="2"/>
    <col min="475" max="475" width="17.8666666666667" style="2" customWidth="1"/>
    <col min="476" max="476" width="48" style="2" customWidth="1"/>
    <col min="477" max="477" width="15.7333333333333" style="2" customWidth="1"/>
    <col min="478" max="478" width="13.7333333333333" style="2" customWidth="1"/>
    <col min="479" max="730" width="9.13333333333333" style="2"/>
    <col min="731" max="731" width="17.8666666666667" style="2" customWidth="1"/>
    <col min="732" max="732" width="48" style="2" customWidth="1"/>
    <col min="733" max="733" width="15.7333333333333" style="2" customWidth="1"/>
    <col min="734" max="734" width="13.7333333333333" style="2" customWidth="1"/>
    <col min="735" max="986" width="9.13333333333333" style="2"/>
    <col min="987" max="987" width="17.8666666666667" style="2" customWidth="1"/>
    <col min="988" max="988" width="48" style="2" customWidth="1"/>
    <col min="989" max="989" width="15.7333333333333" style="2" customWidth="1"/>
    <col min="990" max="990" width="13.7333333333333" style="2" customWidth="1"/>
    <col min="991" max="1242" width="9.13333333333333" style="2"/>
    <col min="1243" max="1243" width="17.8666666666667" style="2" customWidth="1"/>
    <col min="1244" max="1244" width="48" style="2" customWidth="1"/>
    <col min="1245" max="1245" width="15.7333333333333" style="2" customWidth="1"/>
    <col min="1246" max="1246" width="13.7333333333333" style="2" customWidth="1"/>
    <col min="1247" max="1498" width="9.13333333333333" style="2"/>
    <col min="1499" max="1499" width="17.8666666666667" style="2" customWidth="1"/>
    <col min="1500" max="1500" width="48" style="2" customWidth="1"/>
    <col min="1501" max="1501" width="15.7333333333333" style="2" customWidth="1"/>
    <col min="1502" max="1502" width="13.7333333333333" style="2" customWidth="1"/>
    <col min="1503" max="1754" width="9.13333333333333" style="2"/>
    <col min="1755" max="1755" width="17.8666666666667" style="2" customWidth="1"/>
    <col min="1756" max="1756" width="48" style="2" customWidth="1"/>
    <col min="1757" max="1757" width="15.7333333333333" style="2" customWidth="1"/>
    <col min="1758" max="1758" width="13.7333333333333" style="2" customWidth="1"/>
    <col min="1759" max="2010" width="9.13333333333333" style="2"/>
    <col min="2011" max="2011" width="17.8666666666667" style="2" customWidth="1"/>
    <col min="2012" max="2012" width="48" style="2" customWidth="1"/>
    <col min="2013" max="2013" width="15.7333333333333" style="2" customWidth="1"/>
    <col min="2014" max="2014" width="13.7333333333333" style="2" customWidth="1"/>
    <col min="2015" max="2266" width="9.13333333333333" style="2"/>
    <col min="2267" max="2267" width="17.8666666666667" style="2" customWidth="1"/>
    <col min="2268" max="2268" width="48" style="2" customWidth="1"/>
    <col min="2269" max="2269" width="15.7333333333333" style="2" customWidth="1"/>
    <col min="2270" max="2270" width="13.7333333333333" style="2" customWidth="1"/>
    <col min="2271" max="2522" width="9.13333333333333" style="2"/>
    <col min="2523" max="2523" width="17.8666666666667" style="2" customWidth="1"/>
    <col min="2524" max="2524" width="48" style="2" customWidth="1"/>
    <col min="2525" max="2525" width="15.7333333333333" style="2" customWidth="1"/>
    <col min="2526" max="2526" width="13.7333333333333" style="2" customWidth="1"/>
    <col min="2527" max="2778" width="9.13333333333333" style="2"/>
    <col min="2779" max="2779" width="17.8666666666667" style="2" customWidth="1"/>
    <col min="2780" max="2780" width="48" style="2" customWidth="1"/>
    <col min="2781" max="2781" width="15.7333333333333" style="2" customWidth="1"/>
    <col min="2782" max="2782" width="13.7333333333333" style="2" customWidth="1"/>
    <col min="2783" max="3034" width="9.13333333333333" style="2"/>
    <col min="3035" max="3035" width="17.8666666666667" style="2" customWidth="1"/>
    <col min="3036" max="3036" width="48" style="2" customWidth="1"/>
    <col min="3037" max="3037" width="15.7333333333333" style="2" customWidth="1"/>
    <col min="3038" max="3038" width="13.7333333333333" style="2" customWidth="1"/>
    <col min="3039" max="3290" width="9.13333333333333" style="2"/>
    <col min="3291" max="3291" width="17.8666666666667" style="2" customWidth="1"/>
    <col min="3292" max="3292" width="48" style="2" customWidth="1"/>
    <col min="3293" max="3293" width="15.7333333333333" style="2" customWidth="1"/>
    <col min="3294" max="3294" width="13.7333333333333" style="2" customWidth="1"/>
    <col min="3295" max="3546" width="9.13333333333333" style="2"/>
    <col min="3547" max="3547" width="17.8666666666667" style="2" customWidth="1"/>
    <col min="3548" max="3548" width="48" style="2" customWidth="1"/>
    <col min="3549" max="3549" width="15.7333333333333" style="2" customWidth="1"/>
    <col min="3550" max="3550" width="13.7333333333333" style="2" customWidth="1"/>
    <col min="3551" max="3802" width="9.13333333333333" style="2"/>
    <col min="3803" max="3803" width="17.8666666666667" style="2" customWidth="1"/>
    <col min="3804" max="3804" width="48" style="2" customWidth="1"/>
    <col min="3805" max="3805" width="15.7333333333333" style="2" customWidth="1"/>
    <col min="3806" max="3806" width="13.7333333333333" style="2" customWidth="1"/>
    <col min="3807" max="4058" width="9.13333333333333" style="2"/>
    <col min="4059" max="4059" width="17.8666666666667" style="2" customWidth="1"/>
    <col min="4060" max="4060" width="48" style="2" customWidth="1"/>
    <col min="4061" max="4061" width="15.7333333333333" style="2" customWidth="1"/>
    <col min="4062" max="4062" width="13.7333333333333" style="2" customWidth="1"/>
    <col min="4063" max="4314" width="9.13333333333333" style="2"/>
    <col min="4315" max="4315" width="17.8666666666667" style="2" customWidth="1"/>
    <col min="4316" max="4316" width="48" style="2" customWidth="1"/>
    <col min="4317" max="4317" width="15.7333333333333" style="2" customWidth="1"/>
    <col min="4318" max="4318" width="13.7333333333333" style="2" customWidth="1"/>
    <col min="4319" max="4570" width="9.13333333333333" style="2"/>
    <col min="4571" max="4571" width="17.8666666666667" style="2" customWidth="1"/>
    <col min="4572" max="4572" width="48" style="2" customWidth="1"/>
    <col min="4573" max="4573" width="15.7333333333333" style="2" customWidth="1"/>
    <col min="4574" max="4574" width="13.7333333333333" style="2" customWidth="1"/>
    <col min="4575" max="4826" width="9.13333333333333" style="2"/>
    <col min="4827" max="4827" width="17.8666666666667" style="2" customWidth="1"/>
    <col min="4828" max="4828" width="48" style="2" customWidth="1"/>
    <col min="4829" max="4829" width="15.7333333333333" style="2" customWidth="1"/>
    <col min="4830" max="4830" width="13.7333333333333" style="2" customWidth="1"/>
    <col min="4831" max="5082" width="9.13333333333333" style="2"/>
    <col min="5083" max="5083" width="17.8666666666667" style="2" customWidth="1"/>
    <col min="5084" max="5084" width="48" style="2" customWidth="1"/>
    <col min="5085" max="5085" width="15.7333333333333" style="2" customWidth="1"/>
    <col min="5086" max="5086" width="13.7333333333333" style="2" customWidth="1"/>
    <col min="5087" max="5338" width="9.13333333333333" style="2"/>
    <col min="5339" max="5339" width="17.8666666666667" style="2" customWidth="1"/>
    <col min="5340" max="5340" width="48" style="2" customWidth="1"/>
    <col min="5341" max="5341" width="15.7333333333333" style="2" customWidth="1"/>
    <col min="5342" max="5342" width="13.7333333333333" style="2" customWidth="1"/>
    <col min="5343" max="5594" width="9.13333333333333" style="2"/>
    <col min="5595" max="5595" width="17.8666666666667" style="2" customWidth="1"/>
    <col min="5596" max="5596" width="48" style="2" customWidth="1"/>
    <col min="5597" max="5597" width="15.7333333333333" style="2" customWidth="1"/>
    <col min="5598" max="5598" width="13.7333333333333" style="2" customWidth="1"/>
    <col min="5599" max="5850" width="9.13333333333333" style="2"/>
    <col min="5851" max="5851" width="17.8666666666667" style="2" customWidth="1"/>
    <col min="5852" max="5852" width="48" style="2" customWidth="1"/>
    <col min="5853" max="5853" width="15.7333333333333" style="2" customWidth="1"/>
    <col min="5854" max="5854" width="13.7333333333333" style="2" customWidth="1"/>
    <col min="5855" max="6106" width="9.13333333333333" style="2"/>
    <col min="6107" max="6107" width="17.8666666666667" style="2" customWidth="1"/>
    <col min="6108" max="6108" width="48" style="2" customWidth="1"/>
    <col min="6109" max="6109" width="15.7333333333333" style="2" customWidth="1"/>
    <col min="6110" max="6110" width="13.7333333333333" style="2" customWidth="1"/>
    <col min="6111" max="6362" width="9.13333333333333" style="2"/>
    <col min="6363" max="6363" width="17.8666666666667" style="2" customWidth="1"/>
    <col min="6364" max="6364" width="48" style="2" customWidth="1"/>
    <col min="6365" max="6365" width="15.7333333333333" style="2" customWidth="1"/>
    <col min="6366" max="6366" width="13.7333333333333" style="2" customWidth="1"/>
    <col min="6367" max="6618" width="9.13333333333333" style="2"/>
    <col min="6619" max="6619" width="17.8666666666667" style="2" customWidth="1"/>
    <col min="6620" max="6620" width="48" style="2" customWidth="1"/>
    <col min="6621" max="6621" width="15.7333333333333" style="2" customWidth="1"/>
    <col min="6622" max="6622" width="13.7333333333333" style="2" customWidth="1"/>
    <col min="6623" max="6874" width="9.13333333333333" style="2"/>
    <col min="6875" max="6875" width="17.8666666666667" style="2" customWidth="1"/>
    <col min="6876" max="6876" width="48" style="2" customWidth="1"/>
    <col min="6877" max="6877" width="15.7333333333333" style="2" customWidth="1"/>
    <col min="6878" max="6878" width="13.7333333333333" style="2" customWidth="1"/>
    <col min="6879" max="7130" width="9.13333333333333" style="2"/>
    <col min="7131" max="7131" width="17.8666666666667" style="2" customWidth="1"/>
    <col min="7132" max="7132" width="48" style="2" customWidth="1"/>
    <col min="7133" max="7133" width="15.7333333333333" style="2" customWidth="1"/>
    <col min="7134" max="7134" width="13.7333333333333" style="2" customWidth="1"/>
    <col min="7135" max="7386" width="9.13333333333333" style="2"/>
    <col min="7387" max="7387" width="17.8666666666667" style="2" customWidth="1"/>
    <col min="7388" max="7388" width="48" style="2" customWidth="1"/>
    <col min="7389" max="7389" width="15.7333333333333" style="2" customWidth="1"/>
    <col min="7390" max="7390" width="13.7333333333333" style="2" customWidth="1"/>
    <col min="7391" max="7642" width="9.13333333333333" style="2"/>
    <col min="7643" max="7643" width="17.8666666666667" style="2" customWidth="1"/>
    <col min="7644" max="7644" width="48" style="2" customWidth="1"/>
    <col min="7645" max="7645" width="15.7333333333333" style="2" customWidth="1"/>
    <col min="7646" max="7646" width="13.7333333333333" style="2" customWidth="1"/>
    <col min="7647" max="7898" width="9.13333333333333" style="2"/>
    <col min="7899" max="7899" width="17.8666666666667" style="2" customWidth="1"/>
    <col min="7900" max="7900" width="48" style="2" customWidth="1"/>
    <col min="7901" max="7901" width="15.7333333333333" style="2" customWidth="1"/>
    <col min="7902" max="7902" width="13.7333333333333" style="2" customWidth="1"/>
    <col min="7903" max="8154" width="9.13333333333333" style="2"/>
    <col min="8155" max="8155" width="17.8666666666667" style="2" customWidth="1"/>
    <col min="8156" max="8156" width="48" style="2" customWidth="1"/>
    <col min="8157" max="8157" width="15.7333333333333" style="2" customWidth="1"/>
    <col min="8158" max="8158" width="13.7333333333333" style="2" customWidth="1"/>
    <col min="8159" max="8410" width="9.13333333333333" style="2"/>
    <col min="8411" max="8411" width="17.8666666666667" style="2" customWidth="1"/>
    <col min="8412" max="8412" width="48" style="2" customWidth="1"/>
    <col min="8413" max="8413" width="15.7333333333333" style="2" customWidth="1"/>
    <col min="8414" max="8414" width="13.7333333333333" style="2" customWidth="1"/>
    <col min="8415" max="8666" width="9.13333333333333" style="2"/>
    <col min="8667" max="8667" width="17.8666666666667" style="2" customWidth="1"/>
    <col min="8668" max="8668" width="48" style="2" customWidth="1"/>
    <col min="8669" max="8669" width="15.7333333333333" style="2" customWidth="1"/>
    <col min="8670" max="8670" width="13.7333333333333" style="2" customWidth="1"/>
    <col min="8671" max="8922" width="9.13333333333333" style="2"/>
    <col min="8923" max="8923" width="17.8666666666667" style="2" customWidth="1"/>
    <col min="8924" max="8924" width="48" style="2" customWidth="1"/>
    <col min="8925" max="8925" width="15.7333333333333" style="2" customWidth="1"/>
    <col min="8926" max="8926" width="13.7333333333333" style="2" customWidth="1"/>
    <col min="8927" max="9178" width="9.13333333333333" style="2"/>
    <col min="9179" max="9179" width="17.8666666666667" style="2" customWidth="1"/>
    <col min="9180" max="9180" width="48" style="2" customWidth="1"/>
    <col min="9181" max="9181" width="15.7333333333333" style="2" customWidth="1"/>
    <col min="9182" max="9182" width="13.7333333333333" style="2" customWidth="1"/>
    <col min="9183" max="9434" width="9.13333333333333" style="2"/>
    <col min="9435" max="9435" width="17.8666666666667" style="2" customWidth="1"/>
    <col min="9436" max="9436" width="48" style="2" customWidth="1"/>
    <col min="9437" max="9437" width="15.7333333333333" style="2" customWidth="1"/>
    <col min="9438" max="9438" width="13.7333333333333" style="2" customWidth="1"/>
    <col min="9439" max="9690" width="9.13333333333333" style="2"/>
    <col min="9691" max="9691" width="17.8666666666667" style="2" customWidth="1"/>
    <col min="9692" max="9692" width="48" style="2" customWidth="1"/>
    <col min="9693" max="9693" width="15.7333333333333" style="2" customWidth="1"/>
    <col min="9694" max="9694" width="13.7333333333333" style="2" customWidth="1"/>
    <col min="9695" max="9946" width="9.13333333333333" style="2"/>
    <col min="9947" max="9947" width="17.8666666666667" style="2" customWidth="1"/>
    <col min="9948" max="9948" width="48" style="2" customWidth="1"/>
    <col min="9949" max="9949" width="15.7333333333333" style="2" customWidth="1"/>
    <col min="9950" max="9950" width="13.7333333333333" style="2" customWidth="1"/>
    <col min="9951" max="10202" width="9.13333333333333" style="2"/>
    <col min="10203" max="10203" width="17.8666666666667" style="2" customWidth="1"/>
    <col min="10204" max="10204" width="48" style="2" customWidth="1"/>
    <col min="10205" max="10205" width="15.7333333333333" style="2" customWidth="1"/>
    <col min="10206" max="10206" width="13.7333333333333" style="2" customWidth="1"/>
    <col min="10207" max="10458" width="9.13333333333333" style="2"/>
    <col min="10459" max="10459" width="17.8666666666667" style="2" customWidth="1"/>
    <col min="10460" max="10460" width="48" style="2" customWidth="1"/>
    <col min="10461" max="10461" width="15.7333333333333" style="2" customWidth="1"/>
    <col min="10462" max="10462" width="13.7333333333333" style="2" customWidth="1"/>
    <col min="10463" max="10714" width="9.13333333333333" style="2"/>
    <col min="10715" max="10715" width="17.8666666666667" style="2" customWidth="1"/>
    <col min="10716" max="10716" width="48" style="2" customWidth="1"/>
    <col min="10717" max="10717" width="15.7333333333333" style="2" customWidth="1"/>
    <col min="10718" max="10718" width="13.7333333333333" style="2" customWidth="1"/>
    <col min="10719" max="10970" width="9.13333333333333" style="2"/>
    <col min="10971" max="10971" width="17.8666666666667" style="2" customWidth="1"/>
    <col min="10972" max="10972" width="48" style="2" customWidth="1"/>
    <col min="10973" max="10973" width="15.7333333333333" style="2" customWidth="1"/>
    <col min="10974" max="10974" width="13.7333333333333" style="2" customWidth="1"/>
    <col min="10975" max="11226" width="9.13333333333333" style="2"/>
    <col min="11227" max="11227" width="17.8666666666667" style="2" customWidth="1"/>
    <col min="11228" max="11228" width="48" style="2" customWidth="1"/>
    <col min="11229" max="11229" width="15.7333333333333" style="2" customWidth="1"/>
    <col min="11230" max="11230" width="13.7333333333333" style="2" customWidth="1"/>
    <col min="11231" max="11482" width="9.13333333333333" style="2"/>
    <col min="11483" max="11483" width="17.8666666666667" style="2" customWidth="1"/>
    <col min="11484" max="11484" width="48" style="2" customWidth="1"/>
    <col min="11485" max="11485" width="15.7333333333333" style="2" customWidth="1"/>
    <col min="11486" max="11486" width="13.7333333333333" style="2" customWidth="1"/>
    <col min="11487" max="11738" width="9.13333333333333" style="2"/>
    <col min="11739" max="11739" width="17.8666666666667" style="2" customWidth="1"/>
    <col min="11740" max="11740" width="48" style="2" customWidth="1"/>
    <col min="11741" max="11741" width="15.7333333333333" style="2" customWidth="1"/>
    <col min="11742" max="11742" width="13.7333333333333" style="2" customWidth="1"/>
    <col min="11743" max="11994" width="9.13333333333333" style="2"/>
    <col min="11995" max="11995" width="17.8666666666667" style="2" customWidth="1"/>
    <col min="11996" max="11996" width="48" style="2" customWidth="1"/>
    <col min="11997" max="11997" width="15.7333333333333" style="2" customWidth="1"/>
    <col min="11998" max="11998" width="13.7333333333333" style="2" customWidth="1"/>
    <col min="11999" max="12250" width="9.13333333333333" style="2"/>
    <col min="12251" max="12251" width="17.8666666666667" style="2" customWidth="1"/>
    <col min="12252" max="12252" width="48" style="2" customWidth="1"/>
    <col min="12253" max="12253" width="15.7333333333333" style="2" customWidth="1"/>
    <col min="12254" max="12254" width="13.7333333333333" style="2" customWidth="1"/>
    <col min="12255" max="12506" width="9.13333333333333" style="2"/>
    <col min="12507" max="12507" width="17.8666666666667" style="2" customWidth="1"/>
    <col min="12508" max="12508" width="48" style="2" customWidth="1"/>
    <col min="12509" max="12509" width="15.7333333333333" style="2" customWidth="1"/>
    <col min="12510" max="12510" width="13.7333333333333" style="2" customWidth="1"/>
    <col min="12511" max="12762" width="9.13333333333333" style="2"/>
    <col min="12763" max="12763" width="17.8666666666667" style="2" customWidth="1"/>
    <col min="12764" max="12764" width="48" style="2" customWidth="1"/>
    <col min="12765" max="12765" width="15.7333333333333" style="2" customWidth="1"/>
    <col min="12766" max="12766" width="13.7333333333333" style="2" customWidth="1"/>
    <col min="12767" max="13018" width="9.13333333333333" style="2"/>
    <col min="13019" max="13019" width="17.8666666666667" style="2" customWidth="1"/>
    <col min="13020" max="13020" width="48" style="2" customWidth="1"/>
    <col min="13021" max="13021" width="15.7333333333333" style="2" customWidth="1"/>
    <col min="13022" max="13022" width="13.7333333333333" style="2" customWidth="1"/>
    <col min="13023" max="13274" width="9.13333333333333" style="2"/>
    <col min="13275" max="13275" width="17.8666666666667" style="2" customWidth="1"/>
    <col min="13276" max="13276" width="48" style="2" customWidth="1"/>
    <col min="13277" max="13277" width="15.7333333333333" style="2" customWidth="1"/>
    <col min="13278" max="13278" width="13.7333333333333" style="2" customWidth="1"/>
    <col min="13279" max="13530" width="9.13333333333333" style="2"/>
    <col min="13531" max="13531" width="17.8666666666667" style="2" customWidth="1"/>
    <col min="13532" max="13532" width="48" style="2" customWidth="1"/>
    <col min="13533" max="13533" width="15.7333333333333" style="2" customWidth="1"/>
    <col min="13534" max="13534" width="13.7333333333333" style="2" customWidth="1"/>
    <col min="13535" max="13786" width="9.13333333333333" style="2"/>
    <col min="13787" max="13787" width="17.8666666666667" style="2" customWidth="1"/>
    <col min="13788" max="13788" width="48" style="2" customWidth="1"/>
    <col min="13789" max="13789" width="15.7333333333333" style="2" customWidth="1"/>
    <col min="13790" max="13790" width="13.7333333333333" style="2" customWidth="1"/>
    <col min="13791" max="14042" width="9.13333333333333" style="2"/>
    <col min="14043" max="14043" width="17.8666666666667" style="2" customWidth="1"/>
    <col min="14044" max="14044" width="48" style="2" customWidth="1"/>
    <col min="14045" max="14045" width="15.7333333333333" style="2" customWidth="1"/>
    <col min="14046" max="14046" width="13.7333333333333" style="2" customWidth="1"/>
    <col min="14047" max="14298" width="9.13333333333333" style="2"/>
    <col min="14299" max="14299" width="17.8666666666667" style="2" customWidth="1"/>
    <col min="14300" max="14300" width="48" style="2" customWidth="1"/>
    <col min="14301" max="14301" width="15.7333333333333" style="2" customWidth="1"/>
    <col min="14302" max="14302" width="13.7333333333333" style="2" customWidth="1"/>
    <col min="14303" max="14554" width="9.13333333333333" style="2"/>
    <col min="14555" max="14555" width="17.8666666666667" style="2" customWidth="1"/>
    <col min="14556" max="14556" width="48" style="2" customWidth="1"/>
    <col min="14557" max="14557" width="15.7333333333333" style="2" customWidth="1"/>
    <col min="14558" max="14558" width="13.7333333333333" style="2" customWidth="1"/>
    <col min="14559" max="14810" width="9.13333333333333" style="2"/>
    <col min="14811" max="14811" width="17.8666666666667" style="2" customWidth="1"/>
    <col min="14812" max="14812" width="48" style="2" customWidth="1"/>
    <col min="14813" max="14813" width="15.7333333333333" style="2" customWidth="1"/>
    <col min="14814" max="14814" width="13.7333333333333" style="2" customWidth="1"/>
    <col min="14815" max="15066" width="9.13333333333333" style="2"/>
    <col min="15067" max="15067" width="17.8666666666667" style="2" customWidth="1"/>
    <col min="15068" max="15068" width="48" style="2" customWidth="1"/>
    <col min="15069" max="15069" width="15.7333333333333" style="2" customWidth="1"/>
    <col min="15070" max="15070" width="13.7333333333333" style="2" customWidth="1"/>
    <col min="15071" max="15322" width="9.13333333333333" style="2"/>
    <col min="15323" max="15323" width="17.8666666666667" style="2" customWidth="1"/>
    <col min="15324" max="15324" width="48" style="2" customWidth="1"/>
    <col min="15325" max="15325" width="15.7333333333333" style="2" customWidth="1"/>
    <col min="15326" max="15326" width="13.7333333333333" style="2" customWidth="1"/>
    <col min="15327" max="15578" width="9.13333333333333" style="2"/>
    <col min="15579" max="15579" width="17.8666666666667" style="2" customWidth="1"/>
    <col min="15580" max="15580" width="48" style="2" customWidth="1"/>
    <col min="15581" max="15581" width="15.7333333333333" style="2" customWidth="1"/>
    <col min="15582" max="15582" width="13.7333333333333" style="2" customWidth="1"/>
    <col min="15583" max="15834" width="9.13333333333333" style="2"/>
    <col min="15835" max="15835" width="17.8666666666667" style="2" customWidth="1"/>
    <col min="15836" max="15836" width="48" style="2" customWidth="1"/>
    <col min="15837" max="15837" width="15.7333333333333" style="2" customWidth="1"/>
    <col min="15838" max="15838" width="13.7333333333333" style="2" customWidth="1"/>
    <col min="15839" max="16090" width="9.13333333333333" style="2"/>
    <col min="16091" max="16091" width="17.8666666666667" style="2" customWidth="1"/>
    <col min="16092" max="16092" width="48" style="2" customWidth="1"/>
    <col min="16093" max="16093" width="15.7333333333333" style="2" customWidth="1"/>
    <col min="16094" max="16094" width="13.7333333333333" style="2" customWidth="1"/>
    <col min="16095" max="16384" width="9.13333333333333" style="2"/>
  </cols>
  <sheetData>
    <row r="1" ht="26.1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0" customHeight="1" spans="1:12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7" t="s">
        <v>11</v>
      </c>
      <c r="L2" s="7" t="s">
        <v>12</v>
      </c>
    </row>
    <row r="3" ht="25.35" customHeight="1" spans="1:12">
      <c r="A3" s="8">
        <v>1</v>
      </c>
      <c r="B3" s="16" t="s">
        <v>13</v>
      </c>
      <c r="C3" s="9" t="s">
        <v>14</v>
      </c>
      <c r="D3" s="10" t="s">
        <v>15</v>
      </c>
      <c r="E3" s="8" t="s">
        <v>16</v>
      </c>
      <c r="F3" s="8">
        <v>474</v>
      </c>
      <c r="G3" s="8">
        <v>95.13</v>
      </c>
      <c r="H3" s="8">
        <v>444</v>
      </c>
      <c r="I3" s="8">
        <v>86.93</v>
      </c>
      <c r="J3" s="8">
        <f t="shared" ref="J3:J22" si="0">F3+H3</f>
        <v>918</v>
      </c>
      <c r="K3" s="8">
        <f t="shared" ref="K3:K22" si="1">G3+I3</f>
        <v>182.06</v>
      </c>
      <c r="L3" s="12" t="s">
        <v>17</v>
      </c>
    </row>
    <row r="4" ht="25.35" customHeight="1" spans="1:12">
      <c r="A4" s="8">
        <v>2</v>
      </c>
      <c r="B4" s="16" t="s">
        <v>18</v>
      </c>
      <c r="C4" s="9" t="s">
        <v>19</v>
      </c>
      <c r="D4" s="10" t="s">
        <v>20</v>
      </c>
      <c r="E4" s="8" t="s">
        <v>21</v>
      </c>
      <c r="F4" s="8">
        <v>434</v>
      </c>
      <c r="G4" s="8">
        <v>150</v>
      </c>
      <c r="H4" s="8">
        <v>434</v>
      </c>
      <c r="I4" s="8">
        <v>145.32</v>
      </c>
      <c r="J4" s="8">
        <f t="shared" si="0"/>
        <v>868</v>
      </c>
      <c r="K4" s="8">
        <f t="shared" si="1"/>
        <v>295.32</v>
      </c>
      <c r="L4" s="12" t="s">
        <v>17</v>
      </c>
    </row>
    <row r="5" ht="25.35" customHeight="1" spans="1:12">
      <c r="A5" s="8">
        <v>3</v>
      </c>
      <c r="B5" s="16" t="s">
        <v>13</v>
      </c>
      <c r="C5" s="9" t="s">
        <v>22</v>
      </c>
      <c r="D5" s="10" t="s">
        <v>23</v>
      </c>
      <c r="E5" s="8" t="s">
        <v>24</v>
      </c>
      <c r="F5" s="8">
        <v>374</v>
      </c>
      <c r="G5" s="8">
        <v>112.91</v>
      </c>
      <c r="H5" s="8">
        <v>444</v>
      </c>
      <c r="I5" s="8">
        <v>116.72</v>
      </c>
      <c r="J5" s="8">
        <f t="shared" si="0"/>
        <v>818</v>
      </c>
      <c r="K5" s="8">
        <f t="shared" si="1"/>
        <v>229.63</v>
      </c>
      <c r="L5" s="12" t="s">
        <v>17</v>
      </c>
    </row>
    <row r="6" ht="25.35" customHeight="1" spans="1:12">
      <c r="A6" s="8">
        <v>4</v>
      </c>
      <c r="B6" s="16" t="s">
        <v>25</v>
      </c>
      <c r="C6" s="9" t="s">
        <v>26</v>
      </c>
      <c r="D6" s="10" t="s">
        <v>27</v>
      </c>
      <c r="E6" s="8" t="s">
        <v>28</v>
      </c>
      <c r="F6" s="8">
        <v>364</v>
      </c>
      <c r="G6" s="8">
        <v>87</v>
      </c>
      <c r="H6" s="8">
        <v>364</v>
      </c>
      <c r="I6" s="8">
        <v>134.88</v>
      </c>
      <c r="J6" s="8">
        <f t="shared" si="0"/>
        <v>728</v>
      </c>
      <c r="K6" s="8">
        <f t="shared" si="1"/>
        <v>221.88</v>
      </c>
      <c r="L6" s="12" t="s">
        <v>29</v>
      </c>
    </row>
    <row r="7" ht="25.35" customHeight="1" spans="1:12">
      <c r="A7" s="8">
        <v>5</v>
      </c>
      <c r="B7" s="16" t="s">
        <v>30</v>
      </c>
      <c r="C7" s="9" t="s">
        <v>31</v>
      </c>
      <c r="D7" s="10" t="s">
        <v>32</v>
      </c>
      <c r="E7" s="8" t="s">
        <v>33</v>
      </c>
      <c r="F7" s="8">
        <v>310</v>
      </c>
      <c r="G7" s="8">
        <v>150</v>
      </c>
      <c r="H7" s="8">
        <v>410</v>
      </c>
      <c r="I7" s="8">
        <v>145.16</v>
      </c>
      <c r="J7" s="8">
        <f t="shared" si="0"/>
        <v>720</v>
      </c>
      <c r="K7" s="8">
        <f t="shared" si="1"/>
        <v>295.16</v>
      </c>
      <c r="L7" s="12" t="s">
        <v>29</v>
      </c>
    </row>
    <row r="8" ht="25.35" customHeight="1" spans="1:12">
      <c r="A8" s="8">
        <v>6</v>
      </c>
      <c r="B8" s="16" t="s">
        <v>30</v>
      </c>
      <c r="C8" s="9" t="s">
        <v>31</v>
      </c>
      <c r="D8" s="10" t="s">
        <v>34</v>
      </c>
      <c r="E8" s="8" t="s">
        <v>35</v>
      </c>
      <c r="F8" s="8">
        <v>304</v>
      </c>
      <c r="G8" s="8">
        <v>112.78</v>
      </c>
      <c r="H8" s="8">
        <v>404</v>
      </c>
      <c r="I8" s="8">
        <v>148.97</v>
      </c>
      <c r="J8" s="8">
        <f t="shared" si="0"/>
        <v>708</v>
      </c>
      <c r="K8" s="8">
        <f t="shared" si="1"/>
        <v>261.75</v>
      </c>
      <c r="L8" s="12" t="s">
        <v>29</v>
      </c>
    </row>
    <row r="9" ht="25.35" customHeight="1" spans="1:12">
      <c r="A9" s="8">
        <v>7</v>
      </c>
      <c r="B9" s="16" t="s">
        <v>36</v>
      </c>
      <c r="C9" s="9" t="s">
        <v>37</v>
      </c>
      <c r="D9" s="10" t="s">
        <v>38</v>
      </c>
      <c r="E9" s="8" t="s">
        <v>39</v>
      </c>
      <c r="F9" s="8">
        <v>410</v>
      </c>
      <c r="G9" s="8">
        <v>70</v>
      </c>
      <c r="H9" s="8">
        <v>160</v>
      </c>
      <c r="I9" s="8">
        <v>150</v>
      </c>
      <c r="J9" s="8">
        <f t="shared" si="0"/>
        <v>570</v>
      </c>
      <c r="K9" s="8">
        <f t="shared" si="1"/>
        <v>220</v>
      </c>
      <c r="L9" s="12" t="s">
        <v>29</v>
      </c>
    </row>
    <row r="10" ht="25.35" customHeight="1" spans="1:12">
      <c r="A10" s="8">
        <v>8</v>
      </c>
      <c r="B10" s="16" t="s">
        <v>40</v>
      </c>
      <c r="C10" s="9" t="s">
        <v>41</v>
      </c>
      <c r="D10" s="10" t="s">
        <v>42</v>
      </c>
      <c r="E10" s="8" t="s">
        <v>43</v>
      </c>
      <c r="F10" s="8">
        <v>272</v>
      </c>
      <c r="G10" s="8">
        <v>135.88</v>
      </c>
      <c r="H10" s="8">
        <v>272</v>
      </c>
      <c r="I10" s="8">
        <v>148.78</v>
      </c>
      <c r="J10" s="8">
        <f t="shared" si="0"/>
        <v>544</v>
      </c>
      <c r="K10" s="8">
        <f t="shared" si="1"/>
        <v>284.66</v>
      </c>
      <c r="L10" s="12" t="s">
        <v>29</v>
      </c>
    </row>
    <row r="11" ht="25.35" customHeight="1" spans="1:12">
      <c r="A11" s="8">
        <v>9</v>
      </c>
      <c r="B11" s="16" t="s">
        <v>18</v>
      </c>
      <c r="C11" s="9" t="s">
        <v>19</v>
      </c>
      <c r="D11" s="10" t="s">
        <v>44</v>
      </c>
      <c r="E11" s="8" t="s">
        <v>21</v>
      </c>
      <c r="F11" s="8">
        <v>388</v>
      </c>
      <c r="G11" s="8">
        <v>126.82</v>
      </c>
      <c r="H11" s="8">
        <v>152</v>
      </c>
      <c r="I11" s="8">
        <v>120.62</v>
      </c>
      <c r="J11" s="8">
        <f t="shared" si="0"/>
        <v>540</v>
      </c>
      <c r="K11" s="8">
        <f t="shared" si="1"/>
        <v>247.44</v>
      </c>
      <c r="L11" s="12" t="s">
        <v>29</v>
      </c>
    </row>
    <row r="12" ht="25.35" customHeight="1" spans="1:12">
      <c r="A12" s="8">
        <v>10</v>
      </c>
      <c r="B12" s="16" t="s">
        <v>36</v>
      </c>
      <c r="C12" s="9" t="s">
        <v>45</v>
      </c>
      <c r="D12" s="10" t="s">
        <v>46</v>
      </c>
      <c r="E12" s="8" t="s">
        <v>47</v>
      </c>
      <c r="F12" s="8">
        <v>212</v>
      </c>
      <c r="G12" s="8">
        <v>141.65</v>
      </c>
      <c r="H12" s="8">
        <v>294</v>
      </c>
      <c r="I12" s="8">
        <v>150</v>
      </c>
      <c r="J12" s="8">
        <f t="shared" si="0"/>
        <v>506</v>
      </c>
      <c r="K12" s="8">
        <f t="shared" si="1"/>
        <v>291.65</v>
      </c>
      <c r="L12" s="12" t="s">
        <v>29</v>
      </c>
    </row>
    <row r="13" ht="25.35" customHeight="1" spans="1:12">
      <c r="A13" s="8">
        <v>11</v>
      </c>
      <c r="B13" s="16" t="s">
        <v>25</v>
      </c>
      <c r="C13" s="9" t="s">
        <v>26</v>
      </c>
      <c r="D13" s="10" t="s">
        <v>48</v>
      </c>
      <c r="E13" s="8" t="s">
        <v>49</v>
      </c>
      <c r="F13" s="8">
        <v>162</v>
      </c>
      <c r="G13" s="8">
        <v>115.56</v>
      </c>
      <c r="H13" s="8">
        <v>242</v>
      </c>
      <c r="I13" s="8">
        <v>128.94</v>
      </c>
      <c r="J13" s="8">
        <f t="shared" si="0"/>
        <v>404</v>
      </c>
      <c r="K13" s="8">
        <f t="shared" si="1"/>
        <v>244.5</v>
      </c>
      <c r="L13" s="12" t="s">
        <v>29</v>
      </c>
    </row>
    <row r="14" ht="25.35" customHeight="1" spans="1:12">
      <c r="A14" s="8">
        <v>12</v>
      </c>
      <c r="B14" s="16" t="s">
        <v>50</v>
      </c>
      <c r="C14" s="9" t="s">
        <v>51</v>
      </c>
      <c r="D14" s="10" t="s">
        <v>52</v>
      </c>
      <c r="E14" s="8" t="s">
        <v>53</v>
      </c>
      <c r="F14" s="8">
        <v>118</v>
      </c>
      <c r="G14" s="8">
        <v>150</v>
      </c>
      <c r="H14" s="8">
        <v>244</v>
      </c>
      <c r="I14" s="8">
        <v>96.97</v>
      </c>
      <c r="J14" s="8">
        <f t="shared" si="0"/>
        <v>362</v>
      </c>
      <c r="K14" s="8">
        <f t="shared" si="1"/>
        <v>246.97</v>
      </c>
      <c r="L14" s="12" t="s">
        <v>54</v>
      </c>
    </row>
    <row r="15" ht="25.35" customHeight="1" spans="1:12">
      <c r="A15" s="8">
        <v>13</v>
      </c>
      <c r="B15" s="16" t="s">
        <v>55</v>
      </c>
      <c r="C15" s="9" t="s">
        <v>56</v>
      </c>
      <c r="D15" s="10" t="s">
        <v>57</v>
      </c>
      <c r="E15" s="8" t="s">
        <v>58</v>
      </c>
      <c r="F15" s="8">
        <v>154</v>
      </c>
      <c r="G15" s="8">
        <v>55.4</v>
      </c>
      <c r="H15" s="8">
        <v>204</v>
      </c>
      <c r="I15" s="8">
        <v>148.47</v>
      </c>
      <c r="J15" s="8">
        <f t="shared" si="0"/>
        <v>358</v>
      </c>
      <c r="K15" s="8">
        <f t="shared" si="1"/>
        <v>203.87</v>
      </c>
      <c r="L15" s="12" t="s">
        <v>54</v>
      </c>
    </row>
    <row r="16" ht="27" customHeight="1" spans="1:12">
      <c r="A16" s="8">
        <v>14</v>
      </c>
      <c r="B16" s="16" t="s">
        <v>59</v>
      </c>
      <c r="C16" s="9" t="s">
        <v>60</v>
      </c>
      <c r="D16" s="10" t="s">
        <v>61</v>
      </c>
      <c r="E16" s="8" t="s">
        <v>62</v>
      </c>
      <c r="F16" s="8">
        <v>136</v>
      </c>
      <c r="G16" s="8">
        <v>98.72</v>
      </c>
      <c r="H16" s="8">
        <v>220</v>
      </c>
      <c r="I16" s="8">
        <v>82.81</v>
      </c>
      <c r="J16" s="8">
        <f t="shared" si="0"/>
        <v>356</v>
      </c>
      <c r="K16" s="8">
        <f t="shared" si="1"/>
        <v>181.53</v>
      </c>
      <c r="L16" s="12" t="s">
        <v>54</v>
      </c>
    </row>
    <row r="17" ht="25.35" customHeight="1" spans="1:12">
      <c r="A17" s="8">
        <v>15</v>
      </c>
      <c r="B17" s="16" t="s">
        <v>63</v>
      </c>
      <c r="C17" s="9" t="s">
        <v>64</v>
      </c>
      <c r="D17" s="10" t="s">
        <v>65</v>
      </c>
      <c r="E17" s="8" t="s">
        <v>66</v>
      </c>
      <c r="F17" s="8">
        <v>78</v>
      </c>
      <c r="G17" s="8">
        <v>120</v>
      </c>
      <c r="H17" s="8">
        <v>248</v>
      </c>
      <c r="I17" s="8">
        <v>97.22</v>
      </c>
      <c r="J17" s="8">
        <f t="shared" si="0"/>
        <v>326</v>
      </c>
      <c r="K17" s="8">
        <f t="shared" si="1"/>
        <v>217.22</v>
      </c>
      <c r="L17" s="12" t="s">
        <v>54</v>
      </c>
    </row>
    <row r="18" ht="49" customHeight="1" spans="1:12">
      <c r="A18" s="8">
        <v>16</v>
      </c>
      <c r="B18" s="16" t="s">
        <v>67</v>
      </c>
      <c r="C18" s="9" t="s">
        <v>68</v>
      </c>
      <c r="D18" s="10" t="s">
        <v>69</v>
      </c>
      <c r="E18" s="8" t="s">
        <v>70</v>
      </c>
      <c r="F18" s="8">
        <v>78</v>
      </c>
      <c r="G18" s="8">
        <v>106.22</v>
      </c>
      <c r="H18" s="8">
        <v>160</v>
      </c>
      <c r="I18" s="8">
        <v>99.28</v>
      </c>
      <c r="J18" s="8">
        <f t="shared" si="0"/>
        <v>238</v>
      </c>
      <c r="K18" s="8">
        <f t="shared" si="1"/>
        <v>205.5</v>
      </c>
      <c r="L18" s="12" t="s">
        <v>54</v>
      </c>
    </row>
    <row r="19" ht="25.35" customHeight="1" spans="1:12">
      <c r="A19" s="8">
        <v>17</v>
      </c>
      <c r="B19" s="16" t="s">
        <v>59</v>
      </c>
      <c r="C19" s="9" t="s">
        <v>71</v>
      </c>
      <c r="D19" s="10" t="s">
        <v>72</v>
      </c>
      <c r="E19" s="8" t="s">
        <v>73</v>
      </c>
      <c r="F19" s="8">
        <v>84</v>
      </c>
      <c r="G19" s="8">
        <v>130.25</v>
      </c>
      <c r="H19" s="8">
        <v>0</v>
      </c>
      <c r="I19" s="8">
        <v>0</v>
      </c>
      <c r="J19" s="8">
        <f t="shared" si="0"/>
        <v>84</v>
      </c>
      <c r="K19" s="8">
        <f t="shared" si="1"/>
        <v>130.25</v>
      </c>
      <c r="L19" s="12" t="s">
        <v>54</v>
      </c>
    </row>
    <row r="20" ht="25.35" customHeight="1" spans="1:12">
      <c r="A20" s="8">
        <v>18</v>
      </c>
      <c r="B20" s="16" t="s">
        <v>40</v>
      </c>
      <c r="C20" s="9" t="s">
        <v>74</v>
      </c>
      <c r="D20" s="10" t="s">
        <v>75</v>
      </c>
      <c r="E20" s="8" t="s">
        <v>76</v>
      </c>
      <c r="F20" s="8">
        <v>20</v>
      </c>
      <c r="G20" s="8">
        <v>70.53</v>
      </c>
      <c r="H20" s="8">
        <v>52</v>
      </c>
      <c r="I20" s="8">
        <v>150</v>
      </c>
      <c r="J20" s="8">
        <f t="shared" si="0"/>
        <v>72</v>
      </c>
      <c r="K20" s="8">
        <f t="shared" si="1"/>
        <v>220.53</v>
      </c>
      <c r="L20" s="12" t="s">
        <v>54</v>
      </c>
    </row>
    <row r="21" ht="25.35" customHeight="1" spans="1:12">
      <c r="A21" s="8">
        <v>19</v>
      </c>
      <c r="B21" s="16" t="s">
        <v>77</v>
      </c>
      <c r="C21" s="9" t="s">
        <v>78</v>
      </c>
      <c r="D21" s="10" t="s">
        <v>79</v>
      </c>
      <c r="E21" s="8" t="s">
        <v>80</v>
      </c>
      <c r="F21" s="8">
        <v>36</v>
      </c>
      <c r="G21" s="8">
        <v>19</v>
      </c>
      <c r="H21" s="8">
        <v>28</v>
      </c>
      <c r="I21" s="8">
        <v>26.09</v>
      </c>
      <c r="J21" s="8">
        <f t="shared" si="0"/>
        <v>64</v>
      </c>
      <c r="K21" s="8">
        <f t="shared" si="1"/>
        <v>45.09</v>
      </c>
      <c r="L21" s="12" t="s">
        <v>54</v>
      </c>
    </row>
    <row r="22" ht="25.35" customHeight="1" spans="1:12">
      <c r="A22" s="8">
        <v>20</v>
      </c>
      <c r="B22" s="16" t="s">
        <v>55</v>
      </c>
      <c r="C22" s="9" t="s">
        <v>56</v>
      </c>
      <c r="D22" s="10" t="s">
        <v>81</v>
      </c>
      <c r="E22" s="8" t="s">
        <v>82</v>
      </c>
      <c r="F22" s="8">
        <v>36</v>
      </c>
      <c r="G22" s="8">
        <v>32.56</v>
      </c>
      <c r="H22" s="8">
        <v>20</v>
      </c>
      <c r="I22" s="8">
        <v>97.78</v>
      </c>
      <c r="J22" s="8">
        <f t="shared" si="0"/>
        <v>56</v>
      </c>
      <c r="K22" s="8">
        <f t="shared" si="1"/>
        <v>130.34</v>
      </c>
      <c r="L22" s="12" t="s">
        <v>54</v>
      </c>
    </row>
  </sheetData>
  <mergeCells count="1">
    <mergeCell ref="A1:L1"/>
  </mergeCells>
  <conditionalFormatting sqref="A$1:A$1048576">
    <cfRule type="duplicateValues" dxfId="0" priority="1"/>
  </conditionalFormatting>
  <printOptions horizontalCentered="1"/>
  <pageMargins left="0.393700787401575" right="0.393700787401575" top="0.393700787401575" bottom="0.393700787401575" header="0" footer="0"/>
  <pageSetup paperSize="9" scale="87" fitToHeight="0" orientation="landscape"/>
  <headerFooter>
    <oddFooter>&amp;L&amp;"-,加粗"&amp;14裁判签名：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pane ySplit="2" topLeftCell="A10" activePane="bottomLeft" state="frozen"/>
      <selection/>
      <selection pane="bottomLeft" activeCell="L16" sqref="L16"/>
    </sheetView>
  </sheetViews>
  <sheetFormatPr defaultColWidth="9.13333333333333" defaultRowHeight="12.75"/>
  <cols>
    <col min="1" max="1" width="6" style="2" customWidth="1"/>
    <col min="2" max="2" width="8.6" style="2" customWidth="1"/>
    <col min="3" max="3" width="36.1333333333333" style="3" customWidth="1"/>
    <col min="4" max="5" width="15.7333333333333" style="4" customWidth="1"/>
    <col min="6" max="11" width="9.13333333333333" style="2"/>
    <col min="12" max="12" width="9.13333333333333" style="2" customWidth="1"/>
    <col min="13" max="218" width="9.13333333333333" style="2"/>
    <col min="219" max="219" width="17.8666666666667" style="2" customWidth="1"/>
    <col min="220" max="220" width="48" style="2" customWidth="1"/>
    <col min="221" max="221" width="15.7333333333333" style="2" customWidth="1"/>
    <col min="222" max="222" width="13.7333333333333" style="2" customWidth="1"/>
    <col min="223" max="474" width="9.13333333333333" style="2"/>
    <col min="475" max="475" width="17.8666666666667" style="2" customWidth="1"/>
    <col min="476" max="476" width="48" style="2" customWidth="1"/>
    <col min="477" max="477" width="15.7333333333333" style="2" customWidth="1"/>
    <col min="478" max="478" width="13.7333333333333" style="2" customWidth="1"/>
    <col min="479" max="730" width="9.13333333333333" style="2"/>
    <col min="731" max="731" width="17.8666666666667" style="2" customWidth="1"/>
    <col min="732" max="732" width="48" style="2" customWidth="1"/>
    <col min="733" max="733" width="15.7333333333333" style="2" customWidth="1"/>
    <col min="734" max="734" width="13.7333333333333" style="2" customWidth="1"/>
    <col min="735" max="986" width="9.13333333333333" style="2"/>
    <col min="987" max="987" width="17.8666666666667" style="2" customWidth="1"/>
    <col min="988" max="988" width="48" style="2" customWidth="1"/>
    <col min="989" max="989" width="15.7333333333333" style="2" customWidth="1"/>
    <col min="990" max="990" width="13.7333333333333" style="2" customWidth="1"/>
    <col min="991" max="1242" width="9.13333333333333" style="2"/>
    <col min="1243" max="1243" width="17.8666666666667" style="2" customWidth="1"/>
    <col min="1244" max="1244" width="48" style="2" customWidth="1"/>
    <col min="1245" max="1245" width="15.7333333333333" style="2" customWidth="1"/>
    <col min="1246" max="1246" width="13.7333333333333" style="2" customWidth="1"/>
    <col min="1247" max="1498" width="9.13333333333333" style="2"/>
    <col min="1499" max="1499" width="17.8666666666667" style="2" customWidth="1"/>
    <col min="1500" max="1500" width="48" style="2" customWidth="1"/>
    <col min="1501" max="1501" width="15.7333333333333" style="2" customWidth="1"/>
    <col min="1502" max="1502" width="13.7333333333333" style="2" customWidth="1"/>
    <col min="1503" max="1754" width="9.13333333333333" style="2"/>
    <col min="1755" max="1755" width="17.8666666666667" style="2" customWidth="1"/>
    <col min="1756" max="1756" width="48" style="2" customWidth="1"/>
    <col min="1757" max="1757" width="15.7333333333333" style="2" customWidth="1"/>
    <col min="1758" max="1758" width="13.7333333333333" style="2" customWidth="1"/>
    <col min="1759" max="2010" width="9.13333333333333" style="2"/>
    <col min="2011" max="2011" width="17.8666666666667" style="2" customWidth="1"/>
    <col min="2012" max="2012" width="48" style="2" customWidth="1"/>
    <col min="2013" max="2013" width="15.7333333333333" style="2" customWidth="1"/>
    <col min="2014" max="2014" width="13.7333333333333" style="2" customWidth="1"/>
    <col min="2015" max="2266" width="9.13333333333333" style="2"/>
    <col min="2267" max="2267" width="17.8666666666667" style="2" customWidth="1"/>
    <col min="2268" max="2268" width="48" style="2" customWidth="1"/>
    <col min="2269" max="2269" width="15.7333333333333" style="2" customWidth="1"/>
    <col min="2270" max="2270" width="13.7333333333333" style="2" customWidth="1"/>
    <col min="2271" max="2522" width="9.13333333333333" style="2"/>
    <col min="2523" max="2523" width="17.8666666666667" style="2" customWidth="1"/>
    <col min="2524" max="2524" width="48" style="2" customWidth="1"/>
    <col min="2525" max="2525" width="15.7333333333333" style="2" customWidth="1"/>
    <col min="2526" max="2526" width="13.7333333333333" style="2" customWidth="1"/>
    <col min="2527" max="2778" width="9.13333333333333" style="2"/>
    <col min="2779" max="2779" width="17.8666666666667" style="2" customWidth="1"/>
    <col min="2780" max="2780" width="48" style="2" customWidth="1"/>
    <col min="2781" max="2781" width="15.7333333333333" style="2" customWidth="1"/>
    <col min="2782" max="2782" width="13.7333333333333" style="2" customWidth="1"/>
    <col min="2783" max="3034" width="9.13333333333333" style="2"/>
    <col min="3035" max="3035" width="17.8666666666667" style="2" customWidth="1"/>
    <col min="3036" max="3036" width="48" style="2" customWidth="1"/>
    <col min="3037" max="3037" width="15.7333333333333" style="2" customWidth="1"/>
    <col min="3038" max="3038" width="13.7333333333333" style="2" customWidth="1"/>
    <col min="3039" max="3290" width="9.13333333333333" style="2"/>
    <col min="3291" max="3291" width="17.8666666666667" style="2" customWidth="1"/>
    <col min="3292" max="3292" width="48" style="2" customWidth="1"/>
    <col min="3293" max="3293" width="15.7333333333333" style="2" customWidth="1"/>
    <col min="3294" max="3294" width="13.7333333333333" style="2" customWidth="1"/>
    <col min="3295" max="3546" width="9.13333333333333" style="2"/>
    <col min="3547" max="3547" width="17.8666666666667" style="2" customWidth="1"/>
    <col min="3548" max="3548" width="48" style="2" customWidth="1"/>
    <col min="3549" max="3549" width="15.7333333333333" style="2" customWidth="1"/>
    <col min="3550" max="3550" width="13.7333333333333" style="2" customWidth="1"/>
    <col min="3551" max="3802" width="9.13333333333333" style="2"/>
    <col min="3803" max="3803" width="17.8666666666667" style="2" customWidth="1"/>
    <col min="3804" max="3804" width="48" style="2" customWidth="1"/>
    <col min="3805" max="3805" width="15.7333333333333" style="2" customWidth="1"/>
    <col min="3806" max="3806" width="13.7333333333333" style="2" customWidth="1"/>
    <col min="3807" max="4058" width="9.13333333333333" style="2"/>
    <col min="4059" max="4059" width="17.8666666666667" style="2" customWidth="1"/>
    <col min="4060" max="4060" width="48" style="2" customWidth="1"/>
    <col min="4061" max="4061" width="15.7333333333333" style="2" customWidth="1"/>
    <col min="4062" max="4062" width="13.7333333333333" style="2" customWidth="1"/>
    <col min="4063" max="4314" width="9.13333333333333" style="2"/>
    <col min="4315" max="4315" width="17.8666666666667" style="2" customWidth="1"/>
    <col min="4316" max="4316" width="48" style="2" customWidth="1"/>
    <col min="4317" max="4317" width="15.7333333333333" style="2" customWidth="1"/>
    <col min="4318" max="4318" width="13.7333333333333" style="2" customWidth="1"/>
    <col min="4319" max="4570" width="9.13333333333333" style="2"/>
    <col min="4571" max="4571" width="17.8666666666667" style="2" customWidth="1"/>
    <col min="4572" max="4572" width="48" style="2" customWidth="1"/>
    <col min="4573" max="4573" width="15.7333333333333" style="2" customWidth="1"/>
    <col min="4574" max="4574" width="13.7333333333333" style="2" customWidth="1"/>
    <col min="4575" max="4826" width="9.13333333333333" style="2"/>
    <col min="4827" max="4827" width="17.8666666666667" style="2" customWidth="1"/>
    <col min="4828" max="4828" width="48" style="2" customWidth="1"/>
    <col min="4829" max="4829" width="15.7333333333333" style="2" customWidth="1"/>
    <col min="4830" max="4830" width="13.7333333333333" style="2" customWidth="1"/>
    <col min="4831" max="5082" width="9.13333333333333" style="2"/>
    <col min="5083" max="5083" width="17.8666666666667" style="2" customWidth="1"/>
    <col min="5084" max="5084" width="48" style="2" customWidth="1"/>
    <col min="5085" max="5085" width="15.7333333333333" style="2" customWidth="1"/>
    <col min="5086" max="5086" width="13.7333333333333" style="2" customWidth="1"/>
    <col min="5087" max="5338" width="9.13333333333333" style="2"/>
    <col min="5339" max="5339" width="17.8666666666667" style="2" customWidth="1"/>
    <col min="5340" max="5340" width="48" style="2" customWidth="1"/>
    <col min="5341" max="5341" width="15.7333333333333" style="2" customWidth="1"/>
    <col min="5342" max="5342" width="13.7333333333333" style="2" customWidth="1"/>
    <col min="5343" max="5594" width="9.13333333333333" style="2"/>
    <col min="5595" max="5595" width="17.8666666666667" style="2" customWidth="1"/>
    <col min="5596" max="5596" width="48" style="2" customWidth="1"/>
    <col min="5597" max="5597" width="15.7333333333333" style="2" customWidth="1"/>
    <col min="5598" max="5598" width="13.7333333333333" style="2" customWidth="1"/>
    <col min="5599" max="5850" width="9.13333333333333" style="2"/>
    <col min="5851" max="5851" width="17.8666666666667" style="2" customWidth="1"/>
    <col min="5852" max="5852" width="48" style="2" customWidth="1"/>
    <col min="5853" max="5853" width="15.7333333333333" style="2" customWidth="1"/>
    <col min="5854" max="5854" width="13.7333333333333" style="2" customWidth="1"/>
    <col min="5855" max="6106" width="9.13333333333333" style="2"/>
    <col min="6107" max="6107" width="17.8666666666667" style="2" customWidth="1"/>
    <col min="6108" max="6108" width="48" style="2" customWidth="1"/>
    <col min="6109" max="6109" width="15.7333333333333" style="2" customWidth="1"/>
    <col min="6110" max="6110" width="13.7333333333333" style="2" customWidth="1"/>
    <col min="6111" max="6362" width="9.13333333333333" style="2"/>
    <col min="6363" max="6363" width="17.8666666666667" style="2" customWidth="1"/>
    <col min="6364" max="6364" width="48" style="2" customWidth="1"/>
    <col min="6365" max="6365" width="15.7333333333333" style="2" customWidth="1"/>
    <col min="6366" max="6366" width="13.7333333333333" style="2" customWidth="1"/>
    <col min="6367" max="6618" width="9.13333333333333" style="2"/>
    <col min="6619" max="6619" width="17.8666666666667" style="2" customWidth="1"/>
    <col min="6620" max="6620" width="48" style="2" customWidth="1"/>
    <col min="6621" max="6621" width="15.7333333333333" style="2" customWidth="1"/>
    <col min="6622" max="6622" width="13.7333333333333" style="2" customWidth="1"/>
    <col min="6623" max="6874" width="9.13333333333333" style="2"/>
    <col min="6875" max="6875" width="17.8666666666667" style="2" customWidth="1"/>
    <col min="6876" max="6876" width="48" style="2" customWidth="1"/>
    <col min="6877" max="6877" width="15.7333333333333" style="2" customWidth="1"/>
    <col min="6878" max="6878" width="13.7333333333333" style="2" customWidth="1"/>
    <col min="6879" max="7130" width="9.13333333333333" style="2"/>
    <col min="7131" max="7131" width="17.8666666666667" style="2" customWidth="1"/>
    <col min="7132" max="7132" width="48" style="2" customWidth="1"/>
    <col min="7133" max="7133" width="15.7333333333333" style="2" customWidth="1"/>
    <col min="7134" max="7134" width="13.7333333333333" style="2" customWidth="1"/>
    <col min="7135" max="7386" width="9.13333333333333" style="2"/>
    <col min="7387" max="7387" width="17.8666666666667" style="2" customWidth="1"/>
    <col min="7388" max="7388" width="48" style="2" customWidth="1"/>
    <col min="7389" max="7389" width="15.7333333333333" style="2" customWidth="1"/>
    <col min="7390" max="7390" width="13.7333333333333" style="2" customWidth="1"/>
    <col min="7391" max="7642" width="9.13333333333333" style="2"/>
    <col min="7643" max="7643" width="17.8666666666667" style="2" customWidth="1"/>
    <col min="7644" max="7644" width="48" style="2" customWidth="1"/>
    <col min="7645" max="7645" width="15.7333333333333" style="2" customWidth="1"/>
    <col min="7646" max="7646" width="13.7333333333333" style="2" customWidth="1"/>
    <col min="7647" max="7898" width="9.13333333333333" style="2"/>
    <col min="7899" max="7899" width="17.8666666666667" style="2" customWidth="1"/>
    <col min="7900" max="7900" width="48" style="2" customWidth="1"/>
    <col min="7901" max="7901" width="15.7333333333333" style="2" customWidth="1"/>
    <col min="7902" max="7902" width="13.7333333333333" style="2" customWidth="1"/>
    <col min="7903" max="8154" width="9.13333333333333" style="2"/>
    <col min="8155" max="8155" width="17.8666666666667" style="2" customWidth="1"/>
    <col min="8156" max="8156" width="48" style="2" customWidth="1"/>
    <col min="8157" max="8157" width="15.7333333333333" style="2" customWidth="1"/>
    <col min="8158" max="8158" width="13.7333333333333" style="2" customWidth="1"/>
    <col min="8159" max="8410" width="9.13333333333333" style="2"/>
    <col min="8411" max="8411" width="17.8666666666667" style="2" customWidth="1"/>
    <col min="8412" max="8412" width="48" style="2" customWidth="1"/>
    <col min="8413" max="8413" width="15.7333333333333" style="2" customWidth="1"/>
    <col min="8414" max="8414" width="13.7333333333333" style="2" customWidth="1"/>
    <col min="8415" max="8666" width="9.13333333333333" style="2"/>
    <col min="8667" max="8667" width="17.8666666666667" style="2" customWidth="1"/>
    <col min="8668" max="8668" width="48" style="2" customWidth="1"/>
    <col min="8669" max="8669" width="15.7333333333333" style="2" customWidth="1"/>
    <col min="8670" max="8670" width="13.7333333333333" style="2" customWidth="1"/>
    <col min="8671" max="8922" width="9.13333333333333" style="2"/>
    <col min="8923" max="8923" width="17.8666666666667" style="2" customWidth="1"/>
    <col min="8924" max="8924" width="48" style="2" customWidth="1"/>
    <col min="8925" max="8925" width="15.7333333333333" style="2" customWidth="1"/>
    <col min="8926" max="8926" width="13.7333333333333" style="2" customWidth="1"/>
    <col min="8927" max="9178" width="9.13333333333333" style="2"/>
    <col min="9179" max="9179" width="17.8666666666667" style="2" customWidth="1"/>
    <col min="9180" max="9180" width="48" style="2" customWidth="1"/>
    <col min="9181" max="9181" width="15.7333333333333" style="2" customWidth="1"/>
    <col min="9182" max="9182" width="13.7333333333333" style="2" customWidth="1"/>
    <col min="9183" max="9434" width="9.13333333333333" style="2"/>
    <col min="9435" max="9435" width="17.8666666666667" style="2" customWidth="1"/>
    <col min="9436" max="9436" width="48" style="2" customWidth="1"/>
    <col min="9437" max="9437" width="15.7333333333333" style="2" customWidth="1"/>
    <col min="9438" max="9438" width="13.7333333333333" style="2" customWidth="1"/>
    <col min="9439" max="9690" width="9.13333333333333" style="2"/>
    <col min="9691" max="9691" width="17.8666666666667" style="2" customWidth="1"/>
    <col min="9692" max="9692" width="48" style="2" customWidth="1"/>
    <col min="9693" max="9693" width="15.7333333333333" style="2" customWidth="1"/>
    <col min="9694" max="9694" width="13.7333333333333" style="2" customWidth="1"/>
    <col min="9695" max="9946" width="9.13333333333333" style="2"/>
    <col min="9947" max="9947" width="17.8666666666667" style="2" customWidth="1"/>
    <col min="9948" max="9948" width="48" style="2" customWidth="1"/>
    <col min="9949" max="9949" width="15.7333333333333" style="2" customWidth="1"/>
    <col min="9950" max="9950" width="13.7333333333333" style="2" customWidth="1"/>
    <col min="9951" max="10202" width="9.13333333333333" style="2"/>
    <col min="10203" max="10203" width="17.8666666666667" style="2" customWidth="1"/>
    <col min="10204" max="10204" width="48" style="2" customWidth="1"/>
    <col min="10205" max="10205" width="15.7333333333333" style="2" customWidth="1"/>
    <col min="10206" max="10206" width="13.7333333333333" style="2" customWidth="1"/>
    <col min="10207" max="10458" width="9.13333333333333" style="2"/>
    <col min="10459" max="10459" width="17.8666666666667" style="2" customWidth="1"/>
    <col min="10460" max="10460" width="48" style="2" customWidth="1"/>
    <col min="10461" max="10461" width="15.7333333333333" style="2" customWidth="1"/>
    <col min="10462" max="10462" width="13.7333333333333" style="2" customWidth="1"/>
    <col min="10463" max="10714" width="9.13333333333333" style="2"/>
    <col min="10715" max="10715" width="17.8666666666667" style="2" customWidth="1"/>
    <col min="10716" max="10716" width="48" style="2" customWidth="1"/>
    <col min="10717" max="10717" width="15.7333333333333" style="2" customWidth="1"/>
    <col min="10718" max="10718" width="13.7333333333333" style="2" customWidth="1"/>
    <col min="10719" max="10970" width="9.13333333333333" style="2"/>
    <col min="10971" max="10971" width="17.8666666666667" style="2" customWidth="1"/>
    <col min="10972" max="10972" width="48" style="2" customWidth="1"/>
    <col min="10973" max="10973" width="15.7333333333333" style="2" customWidth="1"/>
    <col min="10974" max="10974" width="13.7333333333333" style="2" customWidth="1"/>
    <col min="10975" max="11226" width="9.13333333333333" style="2"/>
    <col min="11227" max="11227" width="17.8666666666667" style="2" customWidth="1"/>
    <col min="11228" max="11228" width="48" style="2" customWidth="1"/>
    <col min="11229" max="11229" width="15.7333333333333" style="2" customWidth="1"/>
    <col min="11230" max="11230" width="13.7333333333333" style="2" customWidth="1"/>
    <col min="11231" max="11482" width="9.13333333333333" style="2"/>
    <col min="11483" max="11483" width="17.8666666666667" style="2" customWidth="1"/>
    <col min="11484" max="11484" width="48" style="2" customWidth="1"/>
    <col min="11485" max="11485" width="15.7333333333333" style="2" customWidth="1"/>
    <col min="11486" max="11486" width="13.7333333333333" style="2" customWidth="1"/>
    <col min="11487" max="11738" width="9.13333333333333" style="2"/>
    <col min="11739" max="11739" width="17.8666666666667" style="2" customWidth="1"/>
    <col min="11740" max="11740" width="48" style="2" customWidth="1"/>
    <col min="11741" max="11741" width="15.7333333333333" style="2" customWidth="1"/>
    <col min="11742" max="11742" width="13.7333333333333" style="2" customWidth="1"/>
    <col min="11743" max="11994" width="9.13333333333333" style="2"/>
    <col min="11995" max="11995" width="17.8666666666667" style="2" customWidth="1"/>
    <col min="11996" max="11996" width="48" style="2" customWidth="1"/>
    <col min="11997" max="11997" width="15.7333333333333" style="2" customWidth="1"/>
    <col min="11998" max="11998" width="13.7333333333333" style="2" customWidth="1"/>
    <col min="11999" max="12250" width="9.13333333333333" style="2"/>
    <col min="12251" max="12251" width="17.8666666666667" style="2" customWidth="1"/>
    <col min="12252" max="12252" width="48" style="2" customWidth="1"/>
    <col min="12253" max="12253" width="15.7333333333333" style="2" customWidth="1"/>
    <col min="12254" max="12254" width="13.7333333333333" style="2" customWidth="1"/>
    <col min="12255" max="12506" width="9.13333333333333" style="2"/>
    <col min="12507" max="12507" width="17.8666666666667" style="2" customWidth="1"/>
    <col min="12508" max="12508" width="48" style="2" customWidth="1"/>
    <col min="12509" max="12509" width="15.7333333333333" style="2" customWidth="1"/>
    <col min="12510" max="12510" width="13.7333333333333" style="2" customWidth="1"/>
    <col min="12511" max="12762" width="9.13333333333333" style="2"/>
    <col min="12763" max="12763" width="17.8666666666667" style="2" customWidth="1"/>
    <col min="12764" max="12764" width="48" style="2" customWidth="1"/>
    <col min="12765" max="12765" width="15.7333333333333" style="2" customWidth="1"/>
    <col min="12766" max="12766" width="13.7333333333333" style="2" customWidth="1"/>
    <col min="12767" max="13018" width="9.13333333333333" style="2"/>
    <col min="13019" max="13019" width="17.8666666666667" style="2" customWidth="1"/>
    <col min="13020" max="13020" width="48" style="2" customWidth="1"/>
    <col min="13021" max="13021" width="15.7333333333333" style="2" customWidth="1"/>
    <col min="13022" max="13022" width="13.7333333333333" style="2" customWidth="1"/>
    <col min="13023" max="13274" width="9.13333333333333" style="2"/>
    <col min="13275" max="13275" width="17.8666666666667" style="2" customWidth="1"/>
    <col min="13276" max="13276" width="48" style="2" customWidth="1"/>
    <col min="13277" max="13277" width="15.7333333333333" style="2" customWidth="1"/>
    <col min="13278" max="13278" width="13.7333333333333" style="2" customWidth="1"/>
    <col min="13279" max="13530" width="9.13333333333333" style="2"/>
    <col min="13531" max="13531" width="17.8666666666667" style="2" customWidth="1"/>
    <col min="13532" max="13532" width="48" style="2" customWidth="1"/>
    <col min="13533" max="13533" width="15.7333333333333" style="2" customWidth="1"/>
    <col min="13534" max="13534" width="13.7333333333333" style="2" customWidth="1"/>
    <col min="13535" max="13786" width="9.13333333333333" style="2"/>
    <col min="13787" max="13787" width="17.8666666666667" style="2" customWidth="1"/>
    <col min="13788" max="13788" width="48" style="2" customWidth="1"/>
    <col min="13789" max="13789" width="15.7333333333333" style="2" customWidth="1"/>
    <col min="13790" max="13790" width="13.7333333333333" style="2" customWidth="1"/>
    <col min="13791" max="14042" width="9.13333333333333" style="2"/>
    <col min="14043" max="14043" width="17.8666666666667" style="2" customWidth="1"/>
    <col min="14044" max="14044" width="48" style="2" customWidth="1"/>
    <col min="14045" max="14045" width="15.7333333333333" style="2" customWidth="1"/>
    <col min="14046" max="14046" width="13.7333333333333" style="2" customWidth="1"/>
    <col min="14047" max="14298" width="9.13333333333333" style="2"/>
    <col min="14299" max="14299" width="17.8666666666667" style="2" customWidth="1"/>
    <col min="14300" max="14300" width="48" style="2" customWidth="1"/>
    <col min="14301" max="14301" width="15.7333333333333" style="2" customWidth="1"/>
    <col min="14302" max="14302" width="13.7333333333333" style="2" customWidth="1"/>
    <col min="14303" max="14554" width="9.13333333333333" style="2"/>
    <col min="14555" max="14555" width="17.8666666666667" style="2" customWidth="1"/>
    <col min="14556" max="14556" width="48" style="2" customWidth="1"/>
    <col min="14557" max="14557" width="15.7333333333333" style="2" customWidth="1"/>
    <col min="14558" max="14558" width="13.7333333333333" style="2" customWidth="1"/>
    <col min="14559" max="14810" width="9.13333333333333" style="2"/>
    <col min="14811" max="14811" width="17.8666666666667" style="2" customWidth="1"/>
    <col min="14812" max="14812" width="48" style="2" customWidth="1"/>
    <col min="14813" max="14813" width="15.7333333333333" style="2" customWidth="1"/>
    <col min="14814" max="14814" width="13.7333333333333" style="2" customWidth="1"/>
    <col min="14815" max="15066" width="9.13333333333333" style="2"/>
    <col min="15067" max="15067" width="17.8666666666667" style="2" customWidth="1"/>
    <col min="15068" max="15068" width="48" style="2" customWidth="1"/>
    <col min="15069" max="15069" width="15.7333333333333" style="2" customWidth="1"/>
    <col min="15070" max="15070" width="13.7333333333333" style="2" customWidth="1"/>
    <col min="15071" max="15322" width="9.13333333333333" style="2"/>
    <col min="15323" max="15323" width="17.8666666666667" style="2" customWidth="1"/>
    <col min="15324" max="15324" width="48" style="2" customWidth="1"/>
    <col min="15325" max="15325" width="15.7333333333333" style="2" customWidth="1"/>
    <col min="15326" max="15326" width="13.7333333333333" style="2" customWidth="1"/>
    <col min="15327" max="15578" width="9.13333333333333" style="2"/>
    <col min="15579" max="15579" width="17.8666666666667" style="2" customWidth="1"/>
    <col min="15580" max="15580" width="48" style="2" customWidth="1"/>
    <col min="15581" max="15581" width="15.7333333333333" style="2" customWidth="1"/>
    <col min="15582" max="15582" width="13.7333333333333" style="2" customWidth="1"/>
    <col min="15583" max="15834" width="9.13333333333333" style="2"/>
    <col min="15835" max="15835" width="17.8666666666667" style="2" customWidth="1"/>
    <col min="15836" max="15836" width="48" style="2" customWidth="1"/>
    <col min="15837" max="15837" width="15.7333333333333" style="2" customWidth="1"/>
    <col min="15838" max="15838" width="13.7333333333333" style="2" customWidth="1"/>
    <col min="15839" max="16090" width="9.13333333333333" style="2"/>
    <col min="16091" max="16091" width="17.8666666666667" style="2" customWidth="1"/>
    <col min="16092" max="16092" width="48" style="2" customWidth="1"/>
    <col min="16093" max="16093" width="15.7333333333333" style="2" customWidth="1"/>
    <col min="16094" max="16094" width="13.7333333333333" style="2" customWidth="1"/>
    <col min="16095" max="16384" width="9.13333333333333" style="2"/>
  </cols>
  <sheetData>
    <row r="1" ht="26.1" customHeight="1" spans="1:12">
      <c r="A1" s="14" t="s">
        <v>83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="1" customFormat="1" ht="30" customHeight="1" spans="1:12">
      <c r="A2" s="6" t="s">
        <v>1</v>
      </c>
      <c r="B2" s="7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7" t="s">
        <v>11</v>
      </c>
      <c r="L2" s="7" t="s">
        <v>12</v>
      </c>
    </row>
    <row r="3" ht="25.35" customHeight="1" spans="1:12">
      <c r="A3" s="8">
        <v>1</v>
      </c>
      <c r="B3" s="8" t="s">
        <v>13</v>
      </c>
      <c r="C3" s="9" t="s">
        <v>84</v>
      </c>
      <c r="D3" s="10" t="s">
        <v>85</v>
      </c>
      <c r="E3" s="8" t="s">
        <v>86</v>
      </c>
      <c r="F3" s="8">
        <v>324</v>
      </c>
      <c r="G3" s="8">
        <v>100.47</v>
      </c>
      <c r="H3" s="8">
        <v>364</v>
      </c>
      <c r="I3" s="8">
        <v>101.81</v>
      </c>
      <c r="J3" s="8">
        <f t="shared" ref="J3:J30" si="0">F3+H3</f>
        <v>688</v>
      </c>
      <c r="K3" s="8">
        <f t="shared" ref="K3:K30" si="1">G3+I3</f>
        <v>202.28</v>
      </c>
      <c r="L3" s="12" t="s">
        <v>17</v>
      </c>
    </row>
    <row r="4" ht="25.35" customHeight="1" spans="1:12">
      <c r="A4" s="8">
        <v>2</v>
      </c>
      <c r="B4" s="8" t="s">
        <v>87</v>
      </c>
      <c r="C4" s="9" t="s">
        <v>88</v>
      </c>
      <c r="D4" s="10" t="s">
        <v>89</v>
      </c>
      <c r="E4" s="8" t="s">
        <v>90</v>
      </c>
      <c r="F4" s="8">
        <v>314</v>
      </c>
      <c r="G4" s="8">
        <f>1*60+20</f>
        <v>80</v>
      </c>
      <c r="H4" s="8">
        <v>324</v>
      </c>
      <c r="I4" s="8">
        <v>104</v>
      </c>
      <c r="J4" s="8">
        <f t="shared" si="0"/>
        <v>638</v>
      </c>
      <c r="K4" s="8">
        <f t="shared" si="1"/>
        <v>184</v>
      </c>
      <c r="L4" s="12" t="s">
        <v>17</v>
      </c>
    </row>
    <row r="5" ht="25.35" customHeight="1" spans="1:12">
      <c r="A5" s="8">
        <v>3</v>
      </c>
      <c r="B5" s="8" t="s">
        <v>36</v>
      </c>
      <c r="C5" s="9" t="s">
        <v>91</v>
      </c>
      <c r="D5" s="10" t="s">
        <v>92</v>
      </c>
      <c r="E5" s="8" t="s">
        <v>93</v>
      </c>
      <c r="F5" s="8">
        <v>246</v>
      </c>
      <c r="G5" s="8">
        <f>1*60+47</f>
        <v>107</v>
      </c>
      <c r="H5" s="8">
        <v>358</v>
      </c>
      <c r="I5" s="8">
        <v>107</v>
      </c>
      <c r="J5" s="8">
        <f t="shared" si="0"/>
        <v>604</v>
      </c>
      <c r="K5" s="8">
        <f t="shared" si="1"/>
        <v>214</v>
      </c>
      <c r="L5" s="12" t="s">
        <v>17</v>
      </c>
    </row>
    <row r="6" ht="25.35" customHeight="1" spans="1:12">
      <c r="A6" s="8">
        <v>4</v>
      </c>
      <c r="B6" s="8" t="s">
        <v>77</v>
      </c>
      <c r="C6" s="9" t="s">
        <v>94</v>
      </c>
      <c r="D6" s="10" t="s">
        <v>95</v>
      </c>
      <c r="E6" s="8" t="s">
        <v>96</v>
      </c>
      <c r="F6" s="8">
        <v>296</v>
      </c>
      <c r="G6" s="8">
        <v>104.44</v>
      </c>
      <c r="H6" s="8">
        <v>296</v>
      </c>
      <c r="I6" s="8">
        <v>93.06</v>
      </c>
      <c r="J6" s="8">
        <f t="shared" si="0"/>
        <v>592</v>
      </c>
      <c r="K6" s="8">
        <f t="shared" si="1"/>
        <v>197.5</v>
      </c>
      <c r="L6" s="12" t="s">
        <v>17</v>
      </c>
    </row>
    <row r="7" ht="25.35" customHeight="1" spans="1:12">
      <c r="A7" s="8">
        <v>5</v>
      </c>
      <c r="B7" s="8" t="s">
        <v>18</v>
      </c>
      <c r="C7" s="9" t="s">
        <v>97</v>
      </c>
      <c r="D7" s="10" t="s">
        <v>98</v>
      </c>
      <c r="E7" s="8" t="s">
        <v>99</v>
      </c>
      <c r="F7" s="8">
        <v>320</v>
      </c>
      <c r="G7" s="8">
        <v>86.47</v>
      </c>
      <c r="H7" s="8">
        <v>246</v>
      </c>
      <c r="I7" s="8">
        <v>92.9</v>
      </c>
      <c r="J7" s="8">
        <f t="shared" si="0"/>
        <v>566</v>
      </c>
      <c r="K7" s="8">
        <f t="shared" si="1"/>
        <v>179.37</v>
      </c>
      <c r="L7" s="12" t="s">
        <v>29</v>
      </c>
    </row>
    <row r="8" ht="25.35" customHeight="1" spans="1:12">
      <c r="A8" s="8">
        <v>6</v>
      </c>
      <c r="B8" s="8" t="s">
        <v>30</v>
      </c>
      <c r="C8" s="9" t="s">
        <v>100</v>
      </c>
      <c r="D8" s="10" t="s">
        <v>101</v>
      </c>
      <c r="E8" s="8" t="s">
        <v>102</v>
      </c>
      <c r="F8" s="8">
        <v>280</v>
      </c>
      <c r="G8" s="8">
        <v>105</v>
      </c>
      <c r="H8" s="8">
        <v>278</v>
      </c>
      <c r="I8" s="8">
        <v>92.38</v>
      </c>
      <c r="J8" s="8">
        <f t="shared" si="0"/>
        <v>558</v>
      </c>
      <c r="K8" s="8">
        <f t="shared" si="1"/>
        <v>197.38</v>
      </c>
      <c r="L8" s="12" t="s">
        <v>29</v>
      </c>
    </row>
    <row r="9" ht="25.35" customHeight="1" spans="1:12">
      <c r="A9" s="8">
        <v>7</v>
      </c>
      <c r="B9" s="8" t="s">
        <v>103</v>
      </c>
      <c r="C9" s="9" t="s">
        <v>104</v>
      </c>
      <c r="D9" s="10" t="s">
        <v>105</v>
      </c>
      <c r="E9" s="8" t="s">
        <v>106</v>
      </c>
      <c r="F9" s="8">
        <v>334</v>
      </c>
      <c r="G9" s="8">
        <v>120.72</v>
      </c>
      <c r="H9" s="8">
        <v>222</v>
      </c>
      <c r="I9" s="8">
        <v>70.62</v>
      </c>
      <c r="J9" s="8">
        <f t="shared" si="0"/>
        <v>556</v>
      </c>
      <c r="K9" s="8">
        <f t="shared" si="1"/>
        <v>191.34</v>
      </c>
      <c r="L9" s="12" t="s">
        <v>29</v>
      </c>
    </row>
    <row r="10" ht="25.35" customHeight="1" spans="1:12">
      <c r="A10" s="8">
        <v>8</v>
      </c>
      <c r="B10" s="8" t="s">
        <v>18</v>
      </c>
      <c r="C10" s="9" t="s">
        <v>107</v>
      </c>
      <c r="D10" s="10" t="s">
        <v>108</v>
      </c>
      <c r="E10" s="8" t="s">
        <v>109</v>
      </c>
      <c r="F10" s="8">
        <v>286</v>
      </c>
      <c r="G10" s="8">
        <f>2*60+27</f>
        <v>147</v>
      </c>
      <c r="H10" s="8">
        <v>246</v>
      </c>
      <c r="I10" s="8">
        <v>136</v>
      </c>
      <c r="J10" s="8">
        <f t="shared" si="0"/>
        <v>532</v>
      </c>
      <c r="K10" s="8">
        <f t="shared" si="1"/>
        <v>283</v>
      </c>
      <c r="L10" s="12" t="s">
        <v>29</v>
      </c>
    </row>
    <row r="11" ht="25.35" customHeight="1" spans="1:12">
      <c r="A11" s="8">
        <v>9</v>
      </c>
      <c r="B11" s="8" t="s">
        <v>30</v>
      </c>
      <c r="C11" s="9" t="s">
        <v>110</v>
      </c>
      <c r="D11" s="10" t="s">
        <v>111</v>
      </c>
      <c r="E11" s="8" t="s">
        <v>112</v>
      </c>
      <c r="F11" s="8">
        <v>278</v>
      </c>
      <c r="G11" s="8">
        <v>150</v>
      </c>
      <c r="H11" s="8">
        <v>246</v>
      </c>
      <c r="I11" s="8">
        <v>150</v>
      </c>
      <c r="J11" s="8">
        <f t="shared" si="0"/>
        <v>524</v>
      </c>
      <c r="K11" s="8">
        <f t="shared" si="1"/>
        <v>300</v>
      </c>
      <c r="L11" s="12" t="s">
        <v>29</v>
      </c>
    </row>
    <row r="12" ht="25.35" customHeight="1" spans="1:12">
      <c r="A12" s="8">
        <v>10</v>
      </c>
      <c r="B12" s="8" t="s">
        <v>77</v>
      </c>
      <c r="C12" s="9" t="s">
        <v>113</v>
      </c>
      <c r="D12" s="10" t="s">
        <v>114</v>
      </c>
      <c r="E12" s="8" t="s">
        <v>115</v>
      </c>
      <c r="F12" s="8">
        <v>288</v>
      </c>
      <c r="G12" s="8">
        <f>2*60+9</f>
        <v>129</v>
      </c>
      <c r="H12" s="8">
        <v>224</v>
      </c>
      <c r="I12" s="8">
        <v>150</v>
      </c>
      <c r="J12" s="8">
        <f t="shared" si="0"/>
        <v>512</v>
      </c>
      <c r="K12" s="8">
        <f t="shared" si="1"/>
        <v>279</v>
      </c>
      <c r="L12" s="12" t="s">
        <v>29</v>
      </c>
    </row>
    <row r="13" ht="25.35" customHeight="1" spans="1:12">
      <c r="A13" s="8">
        <v>11</v>
      </c>
      <c r="B13" s="8" t="s">
        <v>13</v>
      </c>
      <c r="C13" s="9" t="s">
        <v>116</v>
      </c>
      <c r="D13" s="10" t="s">
        <v>117</v>
      </c>
      <c r="E13" s="8" t="s">
        <v>118</v>
      </c>
      <c r="F13" s="8">
        <v>194</v>
      </c>
      <c r="G13" s="8">
        <f>1*60+44</f>
        <v>104</v>
      </c>
      <c r="H13" s="8">
        <v>214</v>
      </c>
      <c r="I13" s="8">
        <v>133</v>
      </c>
      <c r="J13" s="8">
        <f t="shared" si="0"/>
        <v>408</v>
      </c>
      <c r="K13" s="8">
        <f t="shared" si="1"/>
        <v>237</v>
      </c>
      <c r="L13" s="12" t="s">
        <v>29</v>
      </c>
    </row>
    <row r="14" ht="25.35" customHeight="1" spans="1:12">
      <c r="A14" s="8">
        <v>12</v>
      </c>
      <c r="B14" s="8" t="s">
        <v>87</v>
      </c>
      <c r="C14" s="9" t="s">
        <v>119</v>
      </c>
      <c r="D14" s="10" t="s">
        <v>120</v>
      </c>
      <c r="E14" s="8" t="s">
        <v>121</v>
      </c>
      <c r="F14" s="8">
        <v>246</v>
      </c>
      <c r="G14" s="8">
        <f>1*60</f>
        <v>60</v>
      </c>
      <c r="H14" s="8">
        <v>104</v>
      </c>
      <c r="I14" s="8">
        <v>72</v>
      </c>
      <c r="J14" s="8">
        <f t="shared" si="0"/>
        <v>350</v>
      </c>
      <c r="K14" s="8">
        <f t="shared" si="1"/>
        <v>132</v>
      </c>
      <c r="L14" s="12" t="s">
        <v>29</v>
      </c>
    </row>
    <row r="15" ht="25.35" customHeight="1" spans="1:12">
      <c r="A15" s="8">
        <v>13</v>
      </c>
      <c r="B15" s="8" t="s">
        <v>40</v>
      </c>
      <c r="C15" s="9" t="s">
        <v>122</v>
      </c>
      <c r="D15" s="10" t="s">
        <v>123</v>
      </c>
      <c r="E15" s="8" t="s">
        <v>124</v>
      </c>
      <c r="F15" s="8">
        <v>128</v>
      </c>
      <c r="G15" s="8">
        <v>104.01</v>
      </c>
      <c r="H15" s="8">
        <v>206</v>
      </c>
      <c r="I15" s="8">
        <v>150</v>
      </c>
      <c r="J15" s="8">
        <f t="shared" si="0"/>
        <v>334</v>
      </c>
      <c r="K15" s="8">
        <f t="shared" si="1"/>
        <v>254.01</v>
      </c>
      <c r="L15" s="12" t="s">
        <v>29</v>
      </c>
    </row>
    <row r="16" ht="25.35" customHeight="1" spans="1:12">
      <c r="A16" s="8">
        <v>14</v>
      </c>
      <c r="B16" s="8" t="s">
        <v>125</v>
      </c>
      <c r="C16" s="9" t="s">
        <v>126</v>
      </c>
      <c r="D16" s="10" t="s">
        <v>127</v>
      </c>
      <c r="E16" s="8" t="s">
        <v>128</v>
      </c>
      <c r="F16" s="8">
        <v>106</v>
      </c>
      <c r="G16" s="8">
        <v>60.59</v>
      </c>
      <c r="H16" s="8">
        <v>212</v>
      </c>
      <c r="I16" s="8">
        <v>87.81</v>
      </c>
      <c r="J16" s="8">
        <f t="shared" si="0"/>
        <v>318</v>
      </c>
      <c r="K16" s="8">
        <f t="shared" si="1"/>
        <v>148.4</v>
      </c>
      <c r="L16" s="12" t="s">
        <v>29</v>
      </c>
    </row>
    <row r="17" ht="25.35" customHeight="1" spans="1:12">
      <c r="A17" s="8">
        <v>15</v>
      </c>
      <c r="B17" s="8" t="s">
        <v>25</v>
      </c>
      <c r="C17" s="9" t="s">
        <v>129</v>
      </c>
      <c r="D17" s="10" t="s">
        <v>130</v>
      </c>
      <c r="E17" s="8" t="s">
        <v>131</v>
      </c>
      <c r="F17" s="8">
        <v>136</v>
      </c>
      <c r="G17" s="8">
        <v>63.28</v>
      </c>
      <c r="H17" s="8">
        <v>128</v>
      </c>
      <c r="I17" s="8">
        <v>126.72</v>
      </c>
      <c r="J17" s="8">
        <f t="shared" si="0"/>
        <v>264</v>
      </c>
      <c r="K17" s="8">
        <f t="shared" si="1"/>
        <v>190</v>
      </c>
      <c r="L17" s="12" t="s">
        <v>54</v>
      </c>
    </row>
    <row r="18" ht="33" customHeight="1" spans="1:12">
      <c r="A18" s="8">
        <v>16</v>
      </c>
      <c r="B18" s="8" t="s">
        <v>40</v>
      </c>
      <c r="C18" s="9" t="s">
        <v>132</v>
      </c>
      <c r="D18" s="10" t="s">
        <v>133</v>
      </c>
      <c r="E18" s="8" t="s">
        <v>134</v>
      </c>
      <c r="F18" s="8">
        <v>224</v>
      </c>
      <c r="G18" s="8">
        <f>1*60+F1460</f>
        <v>60</v>
      </c>
      <c r="H18" s="8">
        <v>36</v>
      </c>
      <c r="I18" s="8">
        <v>59</v>
      </c>
      <c r="J18" s="8">
        <f t="shared" si="0"/>
        <v>260</v>
      </c>
      <c r="K18" s="8">
        <f t="shared" si="1"/>
        <v>119</v>
      </c>
      <c r="L18" s="12" t="s">
        <v>54</v>
      </c>
    </row>
    <row r="19" ht="25.35" customHeight="1" spans="1:12">
      <c r="A19" s="8">
        <v>17</v>
      </c>
      <c r="B19" s="8" t="s">
        <v>25</v>
      </c>
      <c r="C19" s="9" t="s">
        <v>135</v>
      </c>
      <c r="D19" s="10" t="s">
        <v>136</v>
      </c>
      <c r="E19" s="8" t="s">
        <v>137</v>
      </c>
      <c r="F19" s="12">
        <v>222</v>
      </c>
      <c r="G19" s="12">
        <v>138.59</v>
      </c>
      <c r="H19" s="12">
        <v>36</v>
      </c>
      <c r="I19" s="12">
        <v>32.2</v>
      </c>
      <c r="J19" s="8">
        <f t="shared" si="0"/>
        <v>258</v>
      </c>
      <c r="K19" s="8">
        <f t="shared" si="1"/>
        <v>170.79</v>
      </c>
      <c r="L19" s="12" t="s">
        <v>54</v>
      </c>
    </row>
    <row r="20" ht="25.35" customHeight="1" spans="1:12">
      <c r="A20" s="8">
        <v>18</v>
      </c>
      <c r="B20" s="8" t="s">
        <v>138</v>
      </c>
      <c r="C20" s="9" t="s">
        <v>139</v>
      </c>
      <c r="D20" s="10" t="s">
        <v>140</v>
      </c>
      <c r="E20" s="8" t="s">
        <v>141</v>
      </c>
      <c r="F20" s="8">
        <v>102</v>
      </c>
      <c r="G20" s="8">
        <v>45.56</v>
      </c>
      <c r="H20" s="8">
        <v>132</v>
      </c>
      <c r="I20" s="8">
        <v>150</v>
      </c>
      <c r="J20" s="8">
        <f t="shared" si="0"/>
        <v>234</v>
      </c>
      <c r="K20" s="8">
        <f t="shared" si="1"/>
        <v>195.56</v>
      </c>
      <c r="L20" s="12" t="s">
        <v>54</v>
      </c>
    </row>
    <row r="21" ht="25.35" customHeight="1" spans="1:12">
      <c r="A21" s="8">
        <v>19</v>
      </c>
      <c r="B21" s="8" t="s">
        <v>55</v>
      </c>
      <c r="C21" s="9" t="s">
        <v>142</v>
      </c>
      <c r="D21" s="10" t="s">
        <v>143</v>
      </c>
      <c r="E21" s="8" t="s">
        <v>144</v>
      </c>
      <c r="F21" s="8">
        <v>70</v>
      </c>
      <c r="G21" s="8">
        <v>25</v>
      </c>
      <c r="H21" s="8">
        <v>120</v>
      </c>
      <c r="I21" s="8">
        <v>32</v>
      </c>
      <c r="J21" s="8">
        <f t="shared" si="0"/>
        <v>190</v>
      </c>
      <c r="K21" s="8">
        <f t="shared" si="1"/>
        <v>57</v>
      </c>
      <c r="L21" s="12" t="s">
        <v>54</v>
      </c>
    </row>
    <row r="22" ht="25.35" customHeight="1" spans="1:12">
      <c r="A22" s="8">
        <v>20</v>
      </c>
      <c r="B22" s="8" t="s">
        <v>50</v>
      </c>
      <c r="C22" s="9" t="s">
        <v>145</v>
      </c>
      <c r="D22" s="10" t="s">
        <v>146</v>
      </c>
      <c r="E22" s="8" t="s">
        <v>147</v>
      </c>
      <c r="F22" s="8">
        <v>78</v>
      </c>
      <c r="G22" s="8">
        <v>43</v>
      </c>
      <c r="H22" s="8">
        <v>70</v>
      </c>
      <c r="I22" s="8">
        <v>36</v>
      </c>
      <c r="J22" s="8">
        <f t="shared" si="0"/>
        <v>148</v>
      </c>
      <c r="K22" s="8">
        <f t="shared" si="1"/>
        <v>79</v>
      </c>
      <c r="L22" s="12" t="s">
        <v>54</v>
      </c>
    </row>
    <row r="23" ht="25.35" customHeight="1" spans="1:12">
      <c r="A23" s="8">
        <v>21</v>
      </c>
      <c r="B23" s="8" t="s">
        <v>59</v>
      </c>
      <c r="C23" s="9" t="s">
        <v>148</v>
      </c>
      <c r="D23" s="10" t="s">
        <v>149</v>
      </c>
      <c r="E23" s="8" t="s">
        <v>150</v>
      </c>
      <c r="F23" s="8">
        <v>70</v>
      </c>
      <c r="G23" s="8">
        <v>27.63</v>
      </c>
      <c r="H23" s="8">
        <v>70</v>
      </c>
      <c r="I23" s="8">
        <v>6.41</v>
      </c>
      <c r="J23" s="8">
        <f t="shared" si="0"/>
        <v>140</v>
      </c>
      <c r="K23" s="8">
        <f t="shared" si="1"/>
        <v>34.04</v>
      </c>
      <c r="L23" s="12" t="s">
        <v>54</v>
      </c>
    </row>
    <row r="24" ht="25.35" customHeight="1" spans="1:12">
      <c r="A24" s="8">
        <v>22</v>
      </c>
      <c r="B24" s="8" t="s">
        <v>59</v>
      </c>
      <c r="C24" s="9" t="s">
        <v>151</v>
      </c>
      <c r="D24" s="10" t="s">
        <v>152</v>
      </c>
      <c r="E24" s="8" t="s">
        <v>153</v>
      </c>
      <c r="F24" s="8">
        <v>82</v>
      </c>
      <c r="G24" s="8">
        <v>40</v>
      </c>
      <c r="H24" s="8">
        <v>50</v>
      </c>
      <c r="I24" s="8">
        <v>36</v>
      </c>
      <c r="J24" s="8">
        <f t="shared" si="0"/>
        <v>132</v>
      </c>
      <c r="K24" s="8">
        <f t="shared" si="1"/>
        <v>76</v>
      </c>
      <c r="L24" s="12" t="s">
        <v>54</v>
      </c>
    </row>
    <row r="25" ht="25.35" customHeight="1" spans="1:12">
      <c r="A25" s="8">
        <v>23</v>
      </c>
      <c r="B25" s="8" t="s">
        <v>63</v>
      </c>
      <c r="C25" s="9" t="s">
        <v>154</v>
      </c>
      <c r="D25" s="10" t="s">
        <v>155</v>
      </c>
      <c r="E25" s="8" t="s">
        <v>156</v>
      </c>
      <c r="F25" s="8">
        <v>44</v>
      </c>
      <c r="G25" s="8">
        <v>49</v>
      </c>
      <c r="H25" s="8">
        <v>86</v>
      </c>
      <c r="I25" s="8">
        <v>59</v>
      </c>
      <c r="J25" s="8">
        <f t="shared" si="0"/>
        <v>130</v>
      </c>
      <c r="K25" s="8">
        <f t="shared" si="1"/>
        <v>108</v>
      </c>
      <c r="L25" s="12" t="s">
        <v>54</v>
      </c>
    </row>
    <row r="26" ht="25.35" customHeight="1" spans="1:12">
      <c r="A26" s="8">
        <v>24</v>
      </c>
      <c r="B26" s="8" t="s">
        <v>138</v>
      </c>
      <c r="C26" s="9" t="s">
        <v>139</v>
      </c>
      <c r="D26" s="10" t="s">
        <v>157</v>
      </c>
      <c r="E26" s="8" t="s">
        <v>158</v>
      </c>
      <c r="F26" s="8">
        <v>28</v>
      </c>
      <c r="G26" s="8">
        <f>1*60+17</f>
        <v>77</v>
      </c>
      <c r="H26" s="8">
        <v>102</v>
      </c>
      <c r="I26" s="8">
        <v>111</v>
      </c>
      <c r="J26" s="8">
        <f t="shared" si="0"/>
        <v>130</v>
      </c>
      <c r="K26" s="8">
        <f t="shared" si="1"/>
        <v>188</v>
      </c>
      <c r="L26" s="12" t="s">
        <v>54</v>
      </c>
    </row>
    <row r="27" ht="25.35" customHeight="1" spans="1:12">
      <c r="A27" s="8">
        <v>25</v>
      </c>
      <c r="B27" s="8" t="s">
        <v>138</v>
      </c>
      <c r="C27" s="9" t="s">
        <v>159</v>
      </c>
      <c r="D27" s="10" t="s">
        <v>160</v>
      </c>
      <c r="E27" s="8" t="s">
        <v>161</v>
      </c>
      <c r="F27" s="8">
        <v>28</v>
      </c>
      <c r="G27" s="8">
        <v>70.75</v>
      </c>
      <c r="H27" s="8">
        <v>86</v>
      </c>
      <c r="I27" s="8">
        <v>71.69</v>
      </c>
      <c r="J27" s="8">
        <f t="shared" si="0"/>
        <v>114</v>
      </c>
      <c r="K27" s="8">
        <f t="shared" si="1"/>
        <v>142.44</v>
      </c>
      <c r="L27" s="12" t="s">
        <v>54</v>
      </c>
    </row>
    <row r="28" ht="25.35" customHeight="1" spans="1:12">
      <c r="A28" s="8">
        <v>26</v>
      </c>
      <c r="B28" s="8" t="s">
        <v>63</v>
      </c>
      <c r="C28" s="9" t="s">
        <v>162</v>
      </c>
      <c r="D28" s="10" t="s">
        <v>163</v>
      </c>
      <c r="E28" s="8" t="s">
        <v>164</v>
      </c>
      <c r="F28" s="8">
        <v>60</v>
      </c>
      <c r="G28" s="8">
        <v>44.62</v>
      </c>
      <c r="H28" s="8">
        <v>44</v>
      </c>
      <c r="I28" s="8">
        <v>69.15</v>
      </c>
      <c r="J28" s="8">
        <f t="shared" si="0"/>
        <v>104</v>
      </c>
      <c r="K28" s="8">
        <f t="shared" si="1"/>
        <v>113.77</v>
      </c>
      <c r="L28" s="12" t="s">
        <v>54</v>
      </c>
    </row>
    <row r="29" ht="25.35" customHeight="1" spans="1:12">
      <c r="A29" s="8">
        <v>27</v>
      </c>
      <c r="B29" s="8" t="s">
        <v>55</v>
      </c>
      <c r="C29" s="9" t="s">
        <v>56</v>
      </c>
      <c r="D29" s="10" t="s">
        <v>165</v>
      </c>
      <c r="E29" s="8" t="s">
        <v>166</v>
      </c>
      <c r="F29" s="8">
        <v>20</v>
      </c>
      <c r="G29" s="8">
        <v>39</v>
      </c>
      <c r="H29" s="8">
        <v>20</v>
      </c>
      <c r="I29" s="8">
        <v>10</v>
      </c>
      <c r="J29" s="8">
        <f t="shared" si="0"/>
        <v>40</v>
      </c>
      <c r="K29" s="8">
        <f t="shared" si="1"/>
        <v>49</v>
      </c>
      <c r="L29" s="12" t="s">
        <v>54</v>
      </c>
    </row>
    <row r="30" ht="25.35" customHeight="1" spans="1:12">
      <c r="A30" s="8">
        <v>28</v>
      </c>
      <c r="B30" s="8" t="s">
        <v>50</v>
      </c>
      <c r="C30" s="9" t="s">
        <v>145</v>
      </c>
      <c r="D30" s="10" t="s">
        <v>167</v>
      </c>
      <c r="E30" s="8" t="s">
        <v>147</v>
      </c>
      <c r="F30" s="8">
        <v>0</v>
      </c>
      <c r="G30" s="8">
        <v>1</v>
      </c>
      <c r="H30" s="8">
        <v>20</v>
      </c>
      <c r="I30" s="8">
        <v>48</v>
      </c>
      <c r="J30" s="8">
        <f t="shared" si="0"/>
        <v>20</v>
      </c>
      <c r="K30" s="8">
        <f t="shared" si="1"/>
        <v>49</v>
      </c>
      <c r="L30" s="12" t="s">
        <v>54</v>
      </c>
    </row>
  </sheetData>
  <mergeCells count="1">
    <mergeCell ref="A1:L1"/>
  </mergeCells>
  <conditionalFormatting sqref="A$1:A$1048576">
    <cfRule type="duplicateValues" dxfId="0" priority="1"/>
    <cfRule type="duplicateValues" dxfId="0" priority="2"/>
  </conditionalFormatting>
  <printOptions horizontalCentered="1"/>
  <pageMargins left="0.393700787401575" right="0.393700787401575" top="0.393700787401575" bottom="0.393700787401575" header="0" footer="0"/>
  <pageSetup paperSize="9" scale="87" fitToHeight="0" orientation="landscape"/>
  <headerFooter>
    <oddFooter>&amp;L&amp;"-,加粗"&amp;14裁判签名：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2"/>
  <sheetViews>
    <sheetView workbookViewId="0">
      <pane ySplit="2" topLeftCell="A3" activePane="bottomLeft" state="frozen"/>
      <selection/>
      <selection pane="bottomLeft" activeCell="P10" sqref="P10"/>
    </sheetView>
  </sheetViews>
  <sheetFormatPr defaultColWidth="9.13333333333333" defaultRowHeight="12.75"/>
  <cols>
    <col min="1" max="2" width="8.6" style="2" customWidth="1"/>
    <col min="3" max="3" width="36.1333333333333" style="3" customWidth="1"/>
    <col min="4" max="5" width="15.7333333333333" style="4" customWidth="1"/>
    <col min="6" max="12" width="9.13333333333333" style="2" customWidth="1"/>
    <col min="13" max="218" width="9.13333333333333" style="2"/>
    <col min="219" max="219" width="17.8666666666667" style="2" customWidth="1"/>
    <col min="220" max="220" width="48" style="2" customWidth="1"/>
    <col min="221" max="221" width="15.7333333333333" style="2" customWidth="1"/>
    <col min="222" max="222" width="13.7333333333333" style="2" customWidth="1"/>
    <col min="223" max="474" width="9.13333333333333" style="2"/>
    <col min="475" max="475" width="17.8666666666667" style="2" customWidth="1"/>
    <col min="476" max="476" width="48" style="2" customWidth="1"/>
    <col min="477" max="477" width="15.7333333333333" style="2" customWidth="1"/>
    <col min="478" max="478" width="13.7333333333333" style="2" customWidth="1"/>
    <col min="479" max="730" width="9.13333333333333" style="2"/>
    <col min="731" max="731" width="17.8666666666667" style="2" customWidth="1"/>
    <col min="732" max="732" width="48" style="2" customWidth="1"/>
    <col min="733" max="733" width="15.7333333333333" style="2" customWidth="1"/>
    <col min="734" max="734" width="13.7333333333333" style="2" customWidth="1"/>
    <col min="735" max="986" width="9.13333333333333" style="2"/>
    <col min="987" max="987" width="17.8666666666667" style="2" customWidth="1"/>
    <col min="988" max="988" width="48" style="2" customWidth="1"/>
    <col min="989" max="989" width="15.7333333333333" style="2" customWidth="1"/>
    <col min="990" max="990" width="13.7333333333333" style="2" customWidth="1"/>
    <col min="991" max="1242" width="9.13333333333333" style="2"/>
    <col min="1243" max="1243" width="17.8666666666667" style="2" customWidth="1"/>
    <col min="1244" max="1244" width="48" style="2" customWidth="1"/>
    <col min="1245" max="1245" width="15.7333333333333" style="2" customWidth="1"/>
    <col min="1246" max="1246" width="13.7333333333333" style="2" customWidth="1"/>
    <col min="1247" max="1498" width="9.13333333333333" style="2"/>
    <col min="1499" max="1499" width="17.8666666666667" style="2" customWidth="1"/>
    <col min="1500" max="1500" width="48" style="2" customWidth="1"/>
    <col min="1501" max="1501" width="15.7333333333333" style="2" customWidth="1"/>
    <col min="1502" max="1502" width="13.7333333333333" style="2" customWidth="1"/>
    <col min="1503" max="1754" width="9.13333333333333" style="2"/>
    <col min="1755" max="1755" width="17.8666666666667" style="2" customWidth="1"/>
    <col min="1756" max="1756" width="48" style="2" customWidth="1"/>
    <col min="1757" max="1757" width="15.7333333333333" style="2" customWidth="1"/>
    <col min="1758" max="1758" width="13.7333333333333" style="2" customWidth="1"/>
    <col min="1759" max="2010" width="9.13333333333333" style="2"/>
    <col min="2011" max="2011" width="17.8666666666667" style="2" customWidth="1"/>
    <col min="2012" max="2012" width="48" style="2" customWidth="1"/>
    <col min="2013" max="2013" width="15.7333333333333" style="2" customWidth="1"/>
    <col min="2014" max="2014" width="13.7333333333333" style="2" customWidth="1"/>
    <col min="2015" max="2266" width="9.13333333333333" style="2"/>
    <col min="2267" max="2267" width="17.8666666666667" style="2" customWidth="1"/>
    <col min="2268" max="2268" width="48" style="2" customWidth="1"/>
    <col min="2269" max="2269" width="15.7333333333333" style="2" customWidth="1"/>
    <col min="2270" max="2270" width="13.7333333333333" style="2" customWidth="1"/>
    <col min="2271" max="2522" width="9.13333333333333" style="2"/>
    <col min="2523" max="2523" width="17.8666666666667" style="2" customWidth="1"/>
    <col min="2524" max="2524" width="48" style="2" customWidth="1"/>
    <col min="2525" max="2525" width="15.7333333333333" style="2" customWidth="1"/>
    <col min="2526" max="2526" width="13.7333333333333" style="2" customWidth="1"/>
    <col min="2527" max="2778" width="9.13333333333333" style="2"/>
    <col min="2779" max="2779" width="17.8666666666667" style="2" customWidth="1"/>
    <col min="2780" max="2780" width="48" style="2" customWidth="1"/>
    <col min="2781" max="2781" width="15.7333333333333" style="2" customWidth="1"/>
    <col min="2782" max="2782" width="13.7333333333333" style="2" customWidth="1"/>
    <col min="2783" max="3034" width="9.13333333333333" style="2"/>
    <col min="3035" max="3035" width="17.8666666666667" style="2" customWidth="1"/>
    <col min="3036" max="3036" width="48" style="2" customWidth="1"/>
    <col min="3037" max="3037" width="15.7333333333333" style="2" customWidth="1"/>
    <col min="3038" max="3038" width="13.7333333333333" style="2" customWidth="1"/>
    <col min="3039" max="3290" width="9.13333333333333" style="2"/>
    <col min="3291" max="3291" width="17.8666666666667" style="2" customWidth="1"/>
    <col min="3292" max="3292" width="48" style="2" customWidth="1"/>
    <col min="3293" max="3293" width="15.7333333333333" style="2" customWidth="1"/>
    <col min="3294" max="3294" width="13.7333333333333" style="2" customWidth="1"/>
    <col min="3295" max="3546" width="9.13333333333333" style="2"/>
    <col min="3547" max="3547" width="17.8666666666667" style="2" customWidth="1"/>
    <col min="3548" max="3548" width="48" style="2" customWidth="1"/>
    <col min="3549" max="3549" width="15.7333333333333" style="2" customWidth="1"/>
    <col min="3550" max="3550" width="13.7333333333333" style="2" customWidth="1"/>
    <col min="3551" max="3802" width="9.13333333333333" style="2"/>
    <col min="3803" max="3803" width="17.8666666666667" style="2" customWidth="1"/>
    <col min="3804" max="3804" width="48" style="2" customWidth="1"/>
    <col min="3805" max="3805" width="15.7333333333333" style="2" customWidth="1"/>
    <col min="3806" max="3806" width="13.7333333333333" style="2" customWidth="1"/>
    <col min="3807" max="4058" width="9.13333333333333" style="2"/>
    <col min="4059" max="4059" width="17.8666666666667" style="2" customWidth="1"/>
    <col min="4060" max="4060" width="48" style="2" customWidth="1"/>
    <col min="4061" max="4061" width="15.7333333333333" style="2" customWidth="1"/>
    <col min="4062" max="4062" width="13.7333333333333" style="2" customWidth="1"/>
    <col min="4063" max="4314" width="9.13333333333333" style="2"/>
    <col min="4315" max="4315" width="17.8666666666667" style="2" customWidth="1"/>
    <col min="4316" max="4316" width="48" style="2" customWidth="1"/>
    <col min="4317" max="4317" width="15.7333333333333" style="2" customWidth="1"/>
    <col min="4318" max="4318" width="13.7333333333333" style="2" customWidth="1"/>
    <col min="4319" max="4570" width="9.13333333333333" style="2"/>
    <col min="4571" max="4571" width="17.8666666666667" style="2" customWidth="1"/>
    <col min="4572" max="4572" width="48" style="2" customWidth="1"/>
    <col min="4573" max="4573" width="15.7333333333333" style="2" customWidth="1"/>
    <col min="4574" max="4574" width="13.7333333333333" style="2" customWidth="1"/>
    <col min="4575" max="4826" width="9.13333333333333" style="2"/>
    <col min="4827" max="4827" width="17.8666666666667" style="2" customWidth="1"/>
    <col min="4828" max="4828" width="48" style="2" customWidth="1"/>
    <col min="4829" max="4829" width="15.7333333333333" style="2" customWidth="1"/>
    <col min="4830" max="4830" width="13.7333333333333" style="2" customWidth="1"/>
    <col min="4831" max="5082" width="9.13333333333333" style="2"/>
    <col min="5083" max="5083" width="17.8666666666667" style="2" customWidth="1"/>
    <col min="5084" max="5084" width="48" style="2" customWidth="1"/>
    <col min="5085" max="5085" width="15.7333333333333" style="2" customWidth="1"/>
    <col min="5086" max="5086" width="13.7333333333333" style="2" customWidth="1"/>
    <col min="5087" max="5338" width="9.13333333333333" style="2"/>
    <col min="5339" max="5339" width="17.8666666666667" style="2" customWidth="1"/>
    <col min="5340" max="5340" width="48" style="2" customWidth="1"/>
    <col min="5341" max="5341" width="15.7333333333333" style="2" customWidth="1"/>
    <col min="5342" max="5342" width="13.7333333333333" style="2" customWidth="1"/>
    <col min="5343" max="5594" width="9.13333333333333" style="2"/>
    <col min="5595" max="5595" width="17.8666666666667" style="2" customWidth="1"/>
    <col min="5596" max="5596" width="48" style="2" customWidth="1"/>
    <col min="5597" max="5597" width="15.7333333333333" style="2" customWidth="1"/>
    <col min="5598" max="5598" width="13.7333333333333" style="2" customWidth="1"/>
    <col min="5599" max="5850" width="9.13333333333333" style="2"/>
    <col min="5851" max="5851" width="17.8666666666667" style="2" customWidth="1"/>
    <col min="5852" max="5852" width="48" style="2" customWidth="1"/>
    <col min="5853" max="5853" width="15.7333333333333" style="2" customWidth="1"/>
    <col min="5854" max="5854" width="13.7333333333333" style="2" customWidth="1"/>
    <col min="5855" max="6106" width="9.13333333333333" style="2"/>
    <col min="6107" max="6107" width="17.8666666666667" style="2" customWidth="1"/>
    <col min="6108" max="6108" width="48" style="2" customWidth="1"/>
    <col min="6109" max="6109" width="15.7333333333333" style="2" customWidth="1"/>
    <col min="6110" max="6110" width="13.7333333333333" style="2" customWidth="1"/>
    <col min="6111" max="6362" width="9.13333333333333" style="2"/>
    <col min="6363" max="6363" width="17.8666666666667" style="2" customWidth="1"/>
    <col min="6364" max="6364" width="48" style="2" customWidth="1"/>
    <col min="6365" max="6365" width="15.7333333333333" style="2" customWidth="1"/>
    <col min="6366" max="6366" width="13.7333333333333" style="2" customWidth="1"/>
    <col min="6367" max="6618" width="9.13333333333333" style="2"/>
    <col min="6619" max="6619" width="17.8666666666667" style="2" customWidth="1"/>
    <col min="6620" max="6620" width="48" style="2" customWidth="1"/>
    <col min="6621" max="6621" width="15.7333333333333" style="2" customWidth="1"/>
    <col min="6622" max="6622" width="13.7333333333333" style="2" customWidth="1"/>
    <col min="6623" max="6874" width="9.13333333333333" style="2"/>
    <col min="6875" max="6875" width="17.8666666666667" style="2" customWidth="1"/>
    <col min="6876" max="6876" width="48" style="2" customWidth="1"/>
    <col min="6877" max="6877" width="15.7333333333333" style="2" customWidth="1"/>
    <col min="6878" max="6878" width="13.7333333333333" style="2" customWidth="1"/>
    <col min="6879" max="7130" width="9.13333333333333" style="2"/>
    <col min="7131" max="7131" width="17.8666666666667" style="2" customWidth="1"/>
    <col min="7132" max="7132" width="48" style="2" customWidth="1"/>
    <col min="7133" max="7133" width="15.7333333333333" style="2" customWidth="1"/>
    <col min="7134" max="7134" width="13.7333333333333" style="2" customWidth="1"/>
    <col min="7135" max="7386" width="9.13333333333333" style="2"/>
    <col min="7387" max="7387" width="17.8666666666667" style="2" customWidth="1"/>
    <col min="7388" max="7388" width="48" style="2" customWidth="1"/>
    <col min="7389" max="7389" width="15.7333333333333" style="2" customWidth="1"/>
    <col min="7390" max="7390" width="13.7333333333333" style="2" customWidth="1"/>
    <col min="7391" max="7642" width="9.13333333333333" style="2"/>
    <col min="7643" max="7643" width="17.8666666666667" style="2" customWidth="1"/>
    <col min="7644" max="7644" width="48" style="2" customWidth="1"/>
    <col min="7645" max="7645" width="15.7333333333333" style="2" customWidth="1"/>
    <col min="7646" max="7646" width="13.7333333333333" style="2" customWidth="1"/>
    <col min="7647" max="7898" width="9.13333333333333" style="2"/>
    <col min="7899" max="7899" width="17.8666666666667" style="2" customWidth="1"/>
    <col min="7900" max="7900" width="48" style="2" customWidth="1"/>
    <col min="7901" max="7901" width="15.7333333333333" style="2" customWidth="1"/>
    <col min="7902" max="7902" width="13.7333333333333" style="2" customWidth="1"/>
    <col min="7903" max="8154" width="9.13333333333333" style="2"/>
    <col min="8155" max="8155" width="17.8666666666667" style="2" customWidth="1"/>
    <col min="8156" max="8156" width="48" style="2" customWidth="1"/>
    <col min="8157" max="8157" width="15.7333333333333" style="2" customWidth="1"/>
    <col min="8158" max="8158" width="13.7333333333333" style="2" customWidth="1"/>
    <col min="8159" max="8410" width="9.13333333333333" style="2"/>
    <col min="8411" max="8411" width="17.8666666666667" style="2" customWidth="1"/>
    <col min="8412" max="8412" width="48" style="2" customWidth="1"/>
    <col min="8413" max="8413" width="15.7333333333333" style="2" customWidth="1"/>
    <col min="8414" max="8414" width="13.7333333333333" style="2" customWidth="1"/>
    <col min="8415" max="8666" width="9.13333333333333" style="2"/>
    <col min="8667" max="8667" width="17.8666666666667" style="2" customWidth="1"/>
    <col min="8668" max="8668" width="48" style="2" customWidth="1"/>
    <col min="8669" max="8669" width="15.7333333333333" style="2" customWidth="1"/>
    <col min="8670" max="8670" width="13.7333333333333" style="2" customWidth="1"/>
    <col min="8671" max="8922" width="9.13333333333333" style="2"/>
    <col min="8923" max="8923" width="17.8666666666667" style="2" customWidth="1"/>
    <col min="8924" max="8924" width="48" style="2" customWidth="1"/>
    <col min="8925" max="8925" width="15.7333333333333" style="2" customWidth="1"/>
    <col min="8926" max="8926" width="13.7333333333333" style="2" customWidth="1"/>
    <col min="8927" max="9178" width="9.13333333333333" style="2"/>
    <col min="9179" max="9179" width="17.8666666666667" style="2" customWidth="1"/>
    <col min="9180" max="9180" width="48" style="2" customWidth="1"/>
    <col min="9181" max="9181" width="15.7333333333333" style="2" customWidth="1"/>
    <col min="9182" max="9182" width="13.7333333333333" style="2" customWidth="1"/>
    <col min="9183" max="9434" width="9.13333333333333" style="2"/>
    <col min="9435" max="9435" width="17.8666666666667" style="2" customWidth="1"/>
    <col min="9436" max="9436" width="48" style="2" customWidth="1"/>
    <col min="9437" max="9437" width="15.7333333333333" style="2" customWidth="1"/>
    <col min="9438" max="9438" width="13.7333333333333" style="2" customWidth="1"/>
    <col min="9439" max="9690" width="9.13333333333333" style="2"/>
    <col min="9691" max="9691" width="17.8666666666667" style="2" customWidth="1"/>
    <col min="9692" max="9692" width="48" style="2" customWidth="1"/>
    <col min="9693" max="9693" width="15.7333333333333" style="2" customWidth="1"/>
    <col min="9694" max="9694" width="13.7333333333333" style="2" customWidth="1"/>
    <col min="9695" max="9946" width="9.13333333333333" style="2"/>
    <col min="9947" max="9947" width="17.8666666666667" style="2" customWidth="1"/>
    <col min="9948" max="9948" width="48" style="2" customWidth="1"/>
    <col min="9949" max="9949" width="15.7333333333333" style="2" customWidth="1"/>
    <col min="9950" max="9950" width="13.7333333333333" style="2" customWidth="1"/>
    <col min="9951" max="10202" width="9.13333333333333" style="2"/>
    <col min="10203" max="10203" width="17.8666666666667" style="2" customWidth="1"/>
    <col min="10204" max="10204" width="48" style="2" customWidth="1"/>
    <col min="10205" max="10205" width="15.7333333333333" style="2" customWidth="1"/>
    <col min="10206" max="10206" width="13.7333333333333" style="2" customWidth="1"/>
    <col min="10207" max="10458" width="9.13333333333333" style="2"/>
    <col min="10459" max="10459" width="17.8666666666667" style="2" customWidth="1"/>
    <col min="10460" max="10460" width="48" style="2" customWidth="1"/>
    <col min="10461" max="10461" width="15.7333333333333" style="2" customWidth="1"/>
    <col min="10462" max="10462" width="13.7333333333333" style="2" customWidth="1"/>
    <col min="10463" max="10714" width="9.13333333333333" style="2"/>
    <col min="10715" max="10715" width="17.8666666666667" style="2" customWidth="1"/>
    <col min="10716" max="10716" width="48" style="2" customWidth="1"/>
    <col min="10717" max="10717" width="15.7333333333333" style="2" customWidth="1"/>
    <col min="10718" max="10718" width="13.7333333333333" style="2" customWidth="1"/>
    <col min="10719" max="10970" width="9.13333333333333" style="2"/>
    <col min="10971" max="10971" width="17.8666666666667" style="2" customWidth="1"/>
    <col min="10972" max="10972" width="48" style="2" customWidth="1"/>
    <col min="10973" max="10973" width="15.7333333333333" style="2" customWidth="1"/>
    <col min="10974" max="10974" width="13.7333333333333" style="2" customWidth="1"/>
    <col min="10975" max="11226" width="9.13333333333333" style="2"/>
    <col min="11227" max="11227" width="17.8666666666667" style="2" customWidth="1"/>
    <col min="11228" max="11228" width="48" style="2" customWidth="1"/>
    <col min="11229" max="11229" width="15.7333333333333" style="2" customWidth="1"/>
    <col min="11230" max="11230" width="13.7333333333333" style="2" customWidth="1"/>
    <col min="11231" max="11482" width="9.13333333333333" style="2"/>
    <col min="11483" max="11483" width="17.8666666666667" style="2" customWidth="1"/>
    <col min="11484" max="11484" width="48" style="2" customWidth="1"/>
    <col min="11485" max="11485" width="15.7333333333333" style="2" customWidth="1"/>
    <col min="11486" max="11486" width="13.7333333333333" style="2" customWidth="1"/>
    <col min="11487" max="11738" width="9.13333333333333" style="2"/>
    <col min="11739" max="11739" width="17.8666666666667" style="2" customWidth="1"/>
    <col min="11740" max="11740" width="48" style="2" customWidth="1"/>
    <col min="11741" max="11741" width="15.7333333333333" style="2" customWidth="1"/>
    <col min="11742" max="11742" width="13.7333333333333" style="2" customWidth="1"/>
    <col min="11743" max="11994" width="9.13333333333333" style="2"/>
    <col min="11995" max="11995" width="17.8666666666667" style="2" customWidth="1"/>
    <col min="11996" max="11996" width="48" style="2" customWidth="1"/>
    <col min="11997" max="11997" width="15.7333333333333" style="2" customWidth="1"/>
    <col min="11998" max="11998" width="13.7333333333333" style="2" customWidth="1"/>
    <col min="11999" max="12250" width="9.13333333333333" style="2"/>
    <col min="12251" max="12251" width="17.8666666666667" style="2" customWidth="1"/>
    <col min="12252" max="12252" width="48" style="2" customWidth="1"/>
    <col min="12253" max="12253" width="15.7333333333333" style="2" customWidth="1"/>
    <col min="12254" max="12254" width="13.7333333333333" style="2" customWidth="1"/>
    <col min="12255" max="12506" width="9.13333333333333" style="2"/>
    <col min="12507" max="12507" width="17.8666666666667" style="2" customWidth="1"/>
    <col min="12508" max="12508" width="48" style="2" customWidth="1"/>
    <col min="12509" max="12509" width="15.7333333333333" style="2" customWidth="1"/>
    <col min="12510" max="12510" width="13.7333333333333" style="2" customWidth="1"/>
    <col min="12511" max="12762" width="9.13333333333333" style="2"/>
    <col min="12763" max="12763" width="17.8666666666667" style="2" customWidth="1"/>
    <col min="12764" max="12764" width="48" style="2" customWidth="1"/>
    <col min="12765" max="12765" width="15.7333333333333" style="2" customWidth="1"/>
    <col min="12766" max="12766" width="13.7333333333333" style="2" customWidth="1"/>
    <col min="12767" max="13018" width="9.13333333333333" style="2"/>
    <col min="13019" max="13019" width="17.8666666666667" style="2" customWidth="1"/>
    <col min="13020" max="13020" width="48" style="2" customWidth="1"/>
    <col min="13021" max="13021" width="15.7333333333333" style="2" customWidth="1"/>
    <col min="13022" max="13022" width="13.7333333333333" style="2" customWidth="1"/>
    <col min="13023" max="13274" width="9.13333333333333" style="2"/>
    <col min="13275" max="13275" width="17.8666666666667" style="2" customWidth="1"/>
    <col min="13276" max="13276" width="48" style="2" customWidth="1"/>
    <col min="13277" max="13277" width="15.7333333333333" style="2" customWidth="1"/>
    <col min="13278" max="13278" width="13.7333333333333" style="2" customWidth="1"/>
    <col min="13279" max="13530" width="9.13333333333333" style="2"/>
    <col min="13531" max="13531" width="17.8666666666667" style="2" customWidth="1"/>
    <col min="13532" max="13532" width="48" style="2" customWidth="1"/>
    <col min="13533" max="13533" width="15.7333333333333" style="2" customWidth="1"/>
    <col min="13534" max="13534" width="13.7333333333333" style="2" customWidth="1"/>
    <col min="13535" max="13786" width="9.13333333333333" style="2"/>
    <col min="13787" max="13787" width="17.8666666666667" style="2" customWidth="1"/>
    <col min="13788" max="13788" width="48" style="2" customWidth="1"/>
    <col min="13789" max="13789" width="15.7333333333333" style="2" customWidth="1"/>
    <col min="13790" max="13790" width="13.7333333333333" style="2" customWidth="1"/>
    <col min="13791" max="14042" width="9.13333333333333" style="2"/>
    <col min="14043" max="14043" width="17.8666666666667" style="2" customWidth="1"/>
    <col min="14044" max="14044" width="48" style="2" customWidth="1"/>
    <col min="14045" max="14045" width="15.7333333333333" style="2" customWidth="1"/>
    <col min="14046" max="14046" width="13.7333333333333" style="2" customWidth="1"/>
    <col min="14047" max="14298" width="9.13333333333333" style="2"/>
    <col min="14299" max="14299" width="17.8666666666667" style="2" customWidth="1"/>
    <col min="14300" max="14300" width="48" style="2" customWidth="1"/>
    <col min="14301" max="14301" width="15.7333333333333" style="2" customWidth="1"/>
    <col min="14302" max="14302" width="13.7333333333333" style="2" customWidth="1"/>
    <col min="14303" max="14554" width="9.13333333333333" style="2"/>
    <col min="14555" max="14555" width="17.8666666666667" style="2" customWidth="1"/>
    <col min="14556" max="14556" width="48" style="2" customWidth="1"/>
    <col min="14557" max="14557" width="15.7333333333333" style="2" customWidth="1"/>
    <col min="14558" max="14558" width="13.7333333333333" style="2" customWidth="1"/>
    <col min="14559" max="14810" width="9.13333333333333" style="2"/>
    <col min="14811" max="14811" width="17.8666666666667" style="2" customWidth="1"/>
    <col min="14812" max="14812" width="48" style="2" customWidth="1"/>
    <col min="14813" max="14813" width="15.7333333333333" style="2" customWidth="1"/>
    <col min="14814" max="14814" width="13.7333333333333" style="2" customWidth="1"/>
    <col min="14815" max="15066" width="9.13333333333333" style="2"/>
    <col min="15067" max="15067" width="17.8666666666667" style="2" customWidth="1"/>
    <col min="15068" max="15068" width="48" style="2" customWidth="1"/>
    <col min="15069" max="15069" width="15.7333333333333" style="2" customWidth="1"/>
    <col min="15070" max="15070" width="13.7333333333333" style="2" customWidth="1"/>
    <col min="15071" max="15322" width="9.13333333333333" style="2"/>
    <col min="15323" max="15323" width="17.8666666666667" style="2" customWidth="1"/>
    <col min="15324" max="15324" width="48" style="2" customWidth="1"/>
    <col min="15325" max="15325" width="15.7333333333333" style="2" customWidth="1"/>
    <col min="15326" max="15326" width="13.7333333333333" style="2" customWidth="1"/>
    <col min="15327" max="15578" width="9.13333333333333" style="2"/>
    <col min="15579" max="15579" width="17.8666666666667" style="2" customWidth="1"/>
    <col min="15580" max="15580" width="48" style="2" customWidth="1"/>
    <col min="15581" max="15581" width="15.7333333333333" style="2" customWidth="1"/>
    <col min="15582" max="15582" width="13.7333333333333" style="2" customWidth="1"/>
    <col min="15583" max="15834" width="9.13333333333333" style="2"/>
    <col min="15835" max="15835" width="17.8666666666667" style="2" customWidth="1"/>
    <col min="15836" max="15836" width="48" style="2" customWidth="1"/>
    <col min="15837" max="15837" width="15.7333333333333" style="2" customWidth="1"/>
    <col min="15838" max="15838" width="13.7333333333333" style="2" customWidth="1"/>
    <col min="15839" max="16090" width="9.13333333333333" style="2"/>
    <col min="16091" max="16091" width="17.8666666666667" style="2" customWidth="1"/>
    <col min="16092" max="16092" width="48" style="2" customWidth="1"/>
    <col min="16093" max="16093" width="15.7333333333333" style="2" customWidth="1"/>
    <col min="16094" max="16094" width="13.7333333333333" style="2" customWidth="1"/>
    <col min="16095" max="16384" width="9.13333333333333" style="2"/>
  </cols>
  <sheetData>
    <row r="1" ht="26.1" customHeight="1" spans="1:12">
      <c r="A1" s="5" t="s">
        <v>168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0" customHeight="1" spans="1:12">
      <c r="A2" s="6" t="s">
        <v>1</v>
      </c>
      <c r="B2" s="7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7" t="s">
        <v>11</v>
      </c>
      <c r="L2" s="7" t="s">
        <v>12</v>
      </c>
    </row>
    <row r="3" ht="25.35" customHeight="1" spans="1:12">
      <c r="A3" s="8">
        <v>1</v>
      </c>
      <c r="B3" s="8" t="s">
        <v>13</v>
      </c>
      <c r="C3" s="9" t="s">
        <v>169</v>
      </c>
      <c r="D3" s="10" t="s">
        <v>170</v>
      </c>
      <c r="E3" s="10" t="s">
        <v>171</v>
      </c>
      <c r="F3" s="8">
        <v>434</v>
      </c>
      <c r="G3" s="8">
        <f>1*60+17.32</f>
        <v>77.32</v>
      </c>
      <c r="H3" s="8">
        <v>474</v>
      </c>
      <c r="I3" s="8">
        <f>1*60+19.16</f>
        <v>79.16</v>
      </c>
      <c r="J3" s="8">
        <f t="shared" ref="J3:J34" si="0">F3+H3</f>
        <v>908</v>
      </c>
      <c r="K3" s="8">
        <f t="shared" ref="K3:K34" si="1">G3+I3</f>
        <v>156.48</v>
      </c>
      <c r="L3" s="12" t="s">
        <v>17</v>
      </c>
    </row>
    <row r="4" ht="25.35" customHeight="1" spans="1:12">
      <c r="A4" s="8">
        <v>2</v>
      </c>
      <c r="B4" s="8" t="s">
        <v>40</v>
      </c>
      <c r="C4" s="9" t="s">
        <v>172</v>
      </c>
      <c r="D4" s="10" t="s">
        <v>173</v>
      </c>
      <c r="E4" s="10" t="s">
        <v>43</v>
      </c>
      <c r="F4" s="8">
        <v>434</v>
      </c>
      <c r="G4" s="8">
        <f>1*60+45.25</f>
        <v>105.25</v>
      </c>
      <c r="H4" s="8">
        <v>434</v>
      </c>
      <c r="I4" s="8">
        <f>1*60+43.5</f>
        <v>103.5</v>
      </c>
      <c r="J4" s="8">
        <f t="shared" si="0"/>
        <v>868</v>
      </c>
      <c r="K4" s="8">
        <f t="shared" si="1"/>
        <v>208.75</v>
      </c>
      <c r="L4" s="12" t="s">
        <v>17</v>
      </c>
    </row>
    <row r="5" ht="25.35" customHeight="1" spans="1:12">
      <c r="A5" s="8">
        <v>3</v>
      </c>
      <c r="B5" s="8" t="s">
        <v>40</v>
      </c>
      <c r="C5" s="9" t="s">
        <v>174</v>
      </c>
      <c r="D5" s="10" t="s">
        <v>175</v>
      </c>
      <c r="E5" s="10" t="s">
        <v>176</v>
      </c>
      <c r="F5" s="8">
        <v>384</v>
      </c>
      <c r="G5" s="8">
        <v>150</v>
      </c>
      <c r="H5" s="8">
        <v>474</v>
      </c>
      <c r="I5" s="8">
        <v>125.62</v>
      </c>
      <c r="J5" s="8">
        <f t="shared" si="0"/>
        <v>858</v>
      </c>
      <c r="K5" s="8">
        <f t="shared" si="1"/>
        <v>275.62</v>
      </c>
      <c r="L5" s="12" t="s">
        <v>17</v>
      </c>
    </row>
    <row r="6" ht="25.35" customHeight="1" spans="1:12">
      <c r="A6" s="8">
        <v>4</v>
      </c>
      <c r="B6" s="8" t="s">
        <v>18</v>
      </c>
      <c r="C6" s="9" t="s">
        <v>177</v>
      </c>
      <c r="D6" s="10" t="s">
        <v>178</v>
      </c>
      <c r="E6" s="10" t="s">
        <v>179</v>
      </c>
      <c r="F6" s="8">
        <v>388</v>
      </c>
      <c r="G6" s="8">
        <f>1*60+40.59</f>
        <v>100.59</v>
      </c>
      <c r="H6" s="8">
        <v>428</v>
      </c>
      <c r="I6" s="8">
        <f>1*60+41.28</f>
        <v>101.28</v>
      </c>
      <c r="J6" s="8">
        <f t="shared" si="0"/>
        <v>816</v>
      </c>
      <c r="K6" s="8">
        <f t="shared" si="1"/>
        <v>201.87</v>
      </c>
      <c r="L6" s="12" t="s">
        <v>17</v>
      </c>
    </row>
    <row r="7" ht="25.35" customHeight="1" spans="1:12">
      <c r="A7" s="8">
        <v>5</v>
      </c>
      <c r="B7" s="8" t="s">
        <v>13</v>
      </c>
      <c r="C7" s="9" t="s">
        <v>169</v>
      </c>
      <c r="D7" s="10" t="s">
        <v>180</v>
      </c>
      <c r="E7" s="10" t="s">
        <v>181</v>
      </c>
      <c r="F7" s="8">
        <v>444</v>
      </c>
      <c r="G7" s="8">
        <f>1*60+22.53</f>
        <v>82.53</v>
      </c>
      <c r="H7" s="8">
        <v>364</v>
      </c>
      <c r="I7" s="8">
        <f>1*60+23.5</f>
        <v>83.5</v>
      </c>
      <c r="J7" s="8">
        <f t="shared" si="0"/>
        <v>808</v>
      </c>
      <c r="K7" s="8">
        <f t="shared" si="1"/>
        <v>166.03</v>
      </c>
      <c r="L7" s="12" t="s">
        <v>17</v>
      </c>
    </row>
    <row r="8" ht="25.35" customHeight="1" spans="1:12">
      <c r="A8" s="8">
        <v>6</v>
      </c>
      <c r="B8" s="8" t="s">
        <v>13</v>
      </c>
      <c r="C8" s="9" t="s">
        <v>169</v>
      </c>
      <c r="D8" s="10" t="s">
        <v>182</v>
      </c>
      <c r="E8" s="10" t="s">
        <v>171</v>
      </c>
      <c r="F8" s="8">
        <v>474</v>
      </c>
      <c r="G8" s="8">
        <v>99.85</v>
      </c>
      <c r="H8" s="8">
        <v>334</v>
      </c>
      <c r="I8" s="8">
        <v>95.1</v>
      </c>
      <c r="J8" s="8">
        <f t="shared" si="0"/>
        <v>808</v>
      </c>
      <c r="K8" s="8">
        <f t="shared" si="1"/>
        <v>194.95</v>
      </c>
      <c r="L8" s="12" t="s">
        <v>17</v>
      </c>
    </row>
    <row r="9" ht="25.35" customHeight="1" spans="1:12">
      <c r="A9" s="8">
        <v>7</v>
      </c>
      <c r="B9" s="8" t="s">
        <v>40</v>
      </c>
      <c r="C9" s="9" t="s">
        <v>172</v>
      </c>
      <c r="D9" s="10" t="s">
        <v>183</v>
      </c>
      <c r="E9" s="10" t="s">
        <v>43</v>
      </c>
      <c r="F9" s="8">
        <v>458</v>
      </c>
      <c r="G9" s="8">
        <v>113.91</v>
      </c>
      <c r="H9" s="8">
        <v>348</v>
      </c>
      <c r="I9" s="8">
        <v>117.53</v>
      </c>
      <c r="J9" s="8">
        <f t="shared" si="0"/>
        <v>806</v>
      </c>
      <c r="K9" s="8">
        <f t="shared" si="1"/>
        <v>231.44</v>
      </c>
      <c r="L9" s="12" t="s">
        <v>17</v>
      </c>
    </row>
    <row r="10" ht="25.35" customHeight="1" spans="1:12">
      <c r="A10" s="8">
        <v>8</v>
      </c>
      <c r="B10" s="8" t="s">
        <v>30</v>
      </c>
      <c r="C10" s="9" t="s">
        <v>184</v>
      </c>
      <c r="D10" s="10" t="s">
        <v>185</v>
      </c>
      <c r="E10" s="10" t="s">
        <v>186</v>
      </c>
      <c r="F10" s="8">
        <v>314</v>
      </c>
      <c r="G10" s="8">
        <v>131.84</v>
      </c>
      <c r="H10" s="2">
        <v>466</v>
      </c>
      <c r="I10" s="8">
        <v>136.1</v>
      </c>
      <c r="J10" s="8">
        <f t="shared" si="0"/>
        <v>780</v>
      </c>
      <c r="K10" s="8">
        <f t="shared" si="1"/>
        <v>267.94</v>
      </c>
      <c r="L10" s="12" t="s">
        <v>17</v>
      </c>
    </row>
    <row r="11" ht="25.35" customHeight="1" spans="1:12">
      <c r="A11" s="8">
        <v>9</v>
      </c>
      <c r="B11" s="8" t="s">
        <v>13</v>
      </c>
      <c r="C11" s="9" t="s">
        <v>169</v>
      </c>
      <c r="D11" s="10" t="s">
        <v>187</v>
      </c>
      <c r="E11" s="10" t="s">
        <v>188</v>
      </c>
      <c r="F11" s="8">
        <v>404</v>
      </c>
      <c r="G11" s="8">
        <f>1*60+21.13</f>
        <v>81.13</v>
      </c>
      <c r="H11" s="8">
        <v>334</v>
      </c>
      <c r="I11" s="8">
        <f>1*60+21.87</f>
        <v>81.87</v>
      </c>
      <c r="J11" s="8">
        <f t="shared" si="0"/>
        <v>738</v>
      </c>
      <c r="K11" s="8">
        <f t="shared" si="1"/>
        <v>163</v>
      </c>
      <c r="L11" s="12" t="s">
        <v>29</v>
      </c>
    </row>
    <row r="12" ht="25.35" customHeight="1" spans="1:12">
      <c r="A12" s="8">
        <v>10</v>
      </c>
      <c r="B12" s="8" t="s">
        <v>25</v>
      </c>
      <c r="C12" s="9" t="s">
        <v>189</v>
      </c>
      <c r="D12" s="10" t="s">
        <v>190</v>
      </c>
      <c r="E12" s="10" t="s">
        <v>191</v>
      </c>
      <c r="F12" s="8">
        <v>394</v>
      </c>
      <c r="G12" s="8">
        <v>109.88</v>
      </c>
      <c r="H12" s="8">
        <v>342</v>
      </c>
      <c r="I12" s="8">
        <v>101.93</v>
      </c>
      <c r="J12" s="8">
        <f t="shared" si="0"/>
        <v>736</v>
      </c>
      <c r="K12" s="8">
        <f t="shared" si="1"/>
        <v>211.81</v>
      </c>
      <c r="L12" s="12" t="s">
        <v>29</v>
      </c>
    </row>
    <row r="13" ht="25.35" customHeight="1" spans="1:12">
      <c r="A13" s="8">
        <v>11</v>
      </c>
      <c r="B13" s="8" t="s">
        <v>192</v>
      </c>
      <c r="C13" s="9" t="s">
        <v>193</v>
      </c>
      <c r="D13" s="10" t="s">
        <v>194</v>
      </c>
      <c r="E13" s="10" t="s">
        <v>195</v>
      </c>
      <c r="F13" s="8">
        <v>342</v>
      </c>
      <c r="G13" s="8">
        <f>1*60+55.56</f>
        <v>115.56</v>
      </c>
      <c r="H13" s="8">
        <v>372</v>
      </c>
      <c r="I13" s="8">
        <f>1*60+55.81</f>
        <v>115.81</v>
      </c>
      <c r="J13" s="8">
        <f t="shared" si="0"/>
        <v>714</v>
      </c>
      <c r="K13" s="8">
        <f t="shared" si="1"/>
        <v>231.37</v>
      </c>
      <c r="L13" s="12" t="s">
        <v>29</v>
      </c>
    </row>
    <row r="14" ht="25.35" customHeight="1" spans="1:12">
      <c r="A14" s="8">
        <v>12</v>
      </c>
      <c r="B14" s="8" t="s">
        <v>25</v>
      </c>
      <c r="C14" s="9" t="s">
        <v>189</v>
      </c>
      <c r="D14" s="10" t="s">
        <v>196</v>
      </c>
      <c r="E14" s="10" t="s">
        <v>191</v>
      </c>
      <c r="F14" s="8">
        <v>272</v>
      </c>
      <c r="G14" s="8">
        <v>150</v>
      </c>
      <c r="H14" s="8">
        <v>402</v>
      </c>
      <c r="I14" s="8">
        <f>1*60+53.56</f>
        <v>113.56</v>
      </c>
      <c r="J14" s="8">
        <f t="shared" si="0"/>
        <v>674</v>
      </c>
      <c r="K14" s="8">
        <f t="shared" si="1"/>
        <v>263.56</v>
      </c>
      <c r="L14" s="12" t="s">
        <v>29</v>
      </c>
    </row>
    <row r="15" ht="25.35" customHeight="1" spans="1:12">
      <c r="A15" s="8">
        <v>13</v>
      </c>
      <c r="B15" s="8" t="s">
        <v>40</v>
      </c>
      <c r="C15" s="9" t="s">
        <v>174</v>
      </c>
      <c r="D15" s="10" t="s">
        <v>197</v>
      </c>
      <c r="E15" s="10" t="s">
        <v>176</v>
      </c>
      <c r="F15" s="8">
        <v>318</v>
      </c>
      <c r="G15" s="8">
        <f>1*60+37.18</f>
        <v>97.18</v>
      </c>
      <c r="H15" s="8">
        <v>334</v>
      </c>
      <c r="I15" s="8">
        <f>1*60+48.85</f>
        <v>108.85</v>
      </c>
      <c r="J15" s="8">
        <f t="shared" si="0"/>
        <v>652</v>
      </c>
      <c r="K15" s="8">
        <f t="shared" si="1"/>
        <v>206.03</v>
      </c>
      <c r="L15" s="12" t="s">
        <v>29</v>
      </c>
    </row>
    <row r="16" ht="25.35" customHeight="1" spans="1:12">
      <c r="A16" s="8">
        <v>14</v>
      </c>
      <c r="B16" s="8" t="s">
        <v>198</v>
      </c>
      <c r="C16" s="9" t="s">
        <v>199</v>
      </c>
      <c r="D16" s="10" t="s">
        <v>200</v>
      </c>
      <c r="E16" s="10" t="s">
        <v>201</v>
      </c>
      <c r="F16" s="8">
        <v>308</v>
      </c>
      <c r="G16" s="8">
        <v>80.06</v>
      </c>
      <c r="H16" s="8">
        <v>308</v>
      </c>
      <c r="I16" s="8">
        <v>132.38</v>
      </c>
      <c r="J16" s="8">
        <f t="shared" si="0"/>
        <v>616</v>
      </c>
      <c r="K16" s="8">
        <f t="shared" si="1"/>
        <v>212.44</v>
      </c>
      <c r="L16" s="12" t="s">
        <v>29</v>
      </c>
    </row>
    <row r="17" ht="25.35" customHeight="1" spans="1:12">
      <c r="A17" s="8">
        <v>15</v>
      </c>
      <c r="B17" s="8" t="s">
        <v>36</v>
      </c>
      <c r="C17" s="9" t="s">
        <v>91</v>
      </c>
      <c r="D17" s="10" t="s">
        <v>202</v>
      </c>
      <c r="E17" s="10" t="s">
        <v>203</v>
      </c>
      <c r="F17" s="11">
        <v>298</v>
      </c>
      <c r="G17" s="11">
        <v>111.65</v>
      </c>
      <c r="H17" s="11">
        <v>240</v>
      </c>
      <c r="I17" s="11">
        <v>99</v>
      </c>
      <c r="J17" s="8">
        <f t="shared" si="0"/>
        <v>538</v>
      </c>
      <c r="K17" s="8">
        <f t="shared" si="1"/>
        <v>210.65</v>
      </c>
      <c r="L17" s="12" t="s">
        <v>29</v>
      </c>
    </row>
    <row r="18" ht="25.35" customHeight="1" spans="1:12">
      <c r="A18" s="8">
        <v>16</v>
      </c>
      <c r="B18" s="8" t="s">
        <v>198</v>
      </c>
      <c r="C18" s="9" t="s">
        <v>199</v>
      </c>
      <c r="D18" s="10" t="s">
        <v>204</v>
      </c>
      <c r="E18" s="10" t="s">
        <v>205</v>
      </c>
      <c r="F18" s="11">
        <v>248</v>
      </c>
      <c r="G18" s="11">
        <v>130.97</v>
      </c>
      <c r="H18" s="11">
        <v>276</v>
      </c>
      <c r="I18" s="11">
        <v>150</v>
      </c>
      <c r="J18" s="8">
        <f t="shared" si="0"/>
        <v>524</v>
      </c>
      <c r="K18" s="8">
        <f t="shared" si="1"/>
        <v>280.97</v>
      </c>
      <c r="L18" s="12" t="s">
        <v>29</v>
      </c>
    </row>
    <row r="19" ht="25.35" customHeight="1" spans="1:12">
      <c r="A19" s="8">
        <v>17</v>
      </c>
      <c r="B19" s="8" t="s">
        <v>25</v>
      </c>
      <c r="C19" s="9" t="s">
        <v>206</v>
      </c>
      <c r="D19" s="10" t="s">
        <v>207</v>
      </c>
      <c r="E19" s="10" t="s">
        <v>208</v>
      </c>
      <c r="F19" s="11">
        <v>284</v>
      </c>
      <c r="G19" s="11">
        <v>131.78</v>
      </c>
      <c r="H19" s="11">
        <v>232</v>
      </c>
      <c r="I19" s="11">
        <v>132.56</v>
      </c>
      <c r="J19" s="8">
        <f t="shared" si="0"/>
        <v>516</v>
      </c>
      <c r="K19" s="8">
        <f t="shared" si="1"/>
        <v>264.34</v>
      </c>
      <c r="L19" s="12" t="s">
        <v>29</v>
      </c>
    </row>
    <row r="20" ht="25.35" customHeight="1" spans="1:12">
      <c r="A20" s="8">
        <v>18</v>
      </c>
      <c r="B20" s="8" t="s">
        <v>125</v>
      </c>
      <c r="C20" s="9" t="s">
        <v>209</v>
      </c>
      <c r="D20" s="10" t="s">
        <v>210</v>
      </c>
      <c r="E20" s="10" t="s">
        <v>211</v>
      </c>
      <c r="F20" s="11">
        <v>230</v>
      </c>
      <c r="G20" s="11">
        <v>136.32</v>
      </c>
      <c r="H20" s="11">
        <v>226</v>
      </c>
      <c r="I20" s="11">
        <v>134.5</v>
      </c>
      <c r="J20" s="8">
        <f t="shared" si="0"/>
        <v>456</v>
      </c>
      <c r="K20" s="8">
        <f t="shared" si="1"/>
        <v>270.82</v>
      </c>
      <c r="L20" s="12" t="s">
        <v>29</v>
      </c>
    </row>
    <row r="21" ht="25.35" customHeight="1" spans="1:12">
      <c r="A21" s="8">
        <v>19</v>
      </c>
      <c r="B21" s="8" t="s">
        <v>18</v>
      </c>
      <c r="C21" s="9" t="s">
        <v>212</v>
      </c>
      <c r="D21" s="10" t="s">
        <v>213</v>
      </c>
      <c r="E21" s="10" t="s">
        <v>214</v>
      </c>
      <c r="F21" s="11">
        <v>218</v>
      </c>
      <c r="G21" s="11">
        <v>69.34</v>
      </c>
      <c r="H21" s="11">
        <v>218</v>
      </c>
      <c r="I21" s="11">
        <v>83.39</v>
      </c>
      <c r="J21" s="8">
        <f t="shared" si="0"/>
        <v>436</v>
      </c>
      <c r="K21" s="8">
        <f t="shared" si="1"/>
        <v>152.73</v>
      </c>
      <c r="L21" s="12" t="s">
        <v>29</v>
      </c>
    </row>
    <row r="22" ht="25.35" customHeight="1" spans="1:12">
      <c r="A22" s="8">
        <v>20</v>
      </c>
      <c r="B22" s="8" t="s">
        <v>192</v>
      </c>
      <c r="C22" s="9" t="s">
        <v>193</v>
      </c>
      <c r="D22" s="10" t="s">
        <v>215</v>
      </c>
      <c r="E22" s="10" t="s">
        <v>216</v>
      </c>
      <c r="F22" s="11">
        <v>284</v>
      </c>
      <c r="G22" s="11">
        <v>150</v>
      </c>
      <c r="H22" s="11">
        <v>126</v>
      </c>
      <c r="I22" s="11">
        <v>150</v>
      </c>
      <c r="J22" s="8">
        <f t="shared" si="0"/>
        <v>410</v>
      </c>
      <c r="K22" s="8">
        <f t="shared" si="1"/>
        <v>300</v>
      </c>
      <c r="L22" s="12" t="s">
        <v>29</v>
      </c>
    </row>
    <row r="23" ht="25.35" customHeight="1" spans="1:12">
      <c r="A23" s="8">
        <v>21</v>
      </c>
      <c r="B23" s="8" t="s">
        <v>138</v>
      </c>
      <c r="C23" s="9" t="s">
        <v>217</v>
      </c>
      <c r="D23" s="10" t="s">
        <v>218</v>
      </c>
      <c r="E23" s="10" t="s">
        <v>219</v>
      </c>
      <c r="F23" s="11">
        <v>198</v>
      </c>
      <c r="G23" s="11">
        <f>2*60+3.15</f>
        <v>123.15</v>
      </c>
      <c r="H23" s="11">
        <v>132</v>
      </c>
      <c r="I23" s="11">
        <f>1*60+43.87</f>
        <v>103.87</v>
      </c>
      <c r="J23" s="8">
        <f t="shared" si="0"/>
        <v>330</v>
      </c>
      <c r="K23" s="8">
        <f t="shared" si="1"/>
        <v>227.02</v>
      </c>
      <c r="L23" s="12" t="s">
        <v>29</v>
      </c>
    </row>
    <row r="24" ht="25.35" customHeight="1" spans="1:12">
      <c r="A24" s="8">
        <v>22</v>
      </c>
      <c r="B24" s="8" t="s">
        <v>55</v>
      </c>
      <c r="C24" s="9" t="s">
        <v>220</v>
      </c>
      <c r="D24" s="10" t="s">
        <v>221</v>
      </c>
      <c r="E24" s="10" t="s">
        <v>222</v>
      </c>
      <c r="F24" s="11">
        <v>120</v>
      </c>
      <c r="G24" s="11">
        <v>43.05</v>
      </c>
      <c r="H24" s="11">
        <v>178</v>
      </c>
      <c r="I24" s="11">
        <v>49.13</v>
      </c>
      <c r="J24" s="8">
        <f t="shared" si="0"/>
        <v>298</v>
      </c>
      <c r="K24" s="8">
        <f t="shared" si="1"/>
        <v>92.18</v>
      </c>
      <c r="L24" s="12" t="s">
        <v>29</v>
      </c>
    </row>
    <row r="25" ht="25.35" customHeight="1" spans="1:12">
      <c r="A25" s="8">
        <v>23</v>
      </c>
      <c r="B25" s="8" t="s">
        <v>125</v>
      </c>
      <c r="C25" s="9" t="s">
        <v>223</v>
      </c>
      <c r="D25" s="10" t="s">
        <v>224</v>
      </c>
      <c r="E25" s="10" t="s">
        <v>225</v>
      </c>
      <c r="F25" s="11">
        <v>166</v>
      </c>
      <c r="G25" s="11">
        <v>58.06</v>
      </c>
      <c r="H25" s="11">
        <v>102</v>
      </c>
      <c r="I25" s="11">
        <v>137.22</v>
      </c>
      <c r="J25" s="8">
        <f t="shared" si="0"/>
        <v>268</v>
      </c>
      <c r="K25" s="8">
        <f t="shared" si="1"/>
        <v>195.28</v>
      </c>
      <c r="L25" s="12" t="s">
        <v>29</v>
      </c>
    </row>
    <row r="26" ht="25.35" customHeight="1" spans="1:12">
      <c r="A26" s="8">
        <v>24</v>
      </c>
      <c r="B26" s="8" t="s">
        <v>25</v>
      </c>
      <c r="C26" s="9" t="s">
        <v>226</v>
      </c>
      <c r="D26" s="10" t="s">
        <v>227</v>
      </c>
      <c r="E26" s="10" t="s">
        <v>228</v>
      </c>
      <c r="F26" s="11">
        <v>116</v>
      </c>
      <c r="G26" s="11">
        <v>69.63</v>
      </c>
      <c r="H26" s="11">
        <v>132</v>
      </c>
      <c r="I26" s="11">
        <v>102.72</v>
      </c>
      <c r="J26" s="8">
        <f t="shared" si="0"/>
        <v>248</v>
      </c>
      <c r="K26" s="8">
        <f t="shared" si="1"/>
        <v>172.35</v>
      </c>
      <c r="L26" s="12" t="s">
        <v>29</v>
      </c>
    </row>
    <row r="27" ht="25.35" customHeight="1" spans="1:12">
      <c r="A27" s="8">
        <v>25</v>
      </c>
      <c r="B27" s="8" t="s">
        <v>63</v>
      </c>
      <c r="C27" s="9" t="s">
        <v>229</v>
      </c>
      <c r="D27" s="10" t="s">
        <v>230</v>
      </c>
      <c r="E27" s="10" t="s">
        <v>231</v>
      </c>
      <c r="F27" s="11">
        <v>96</v>
      </c>
      <c r="G27" s="11">
        <v>82.31</v>
      </c>
      <c r="H27" s="11">
        <v>146</v>
      </c>
      <c r="I27" s="11">
        <v>98.22</v>
      </c>
      <c r="J27" s="8">
        <f t="shared" si="0"/>
        <v>242</v>
      </c>
      <c r="K27" s="8">
        <f t="shared" si="1"/>
        <v>180.53</v>
      </c>
      <c r="L27" s="12" t="s">
        <v>29</v>
      </c>
    </row>
    <row r="28" ht="25.35" customHeight="1" spans="1:12">
      <c r="A28" s="8">
        <v>26</v>
      </c>
      <c r="B28" s="8" t="s">
        <v>59</v>
      </c>
      <c r="C28" s="9" t="s">
        <v>232</v>
      </c>
      <c r="D28" s="10" t="s">
        <v>233</v>
      </c>
      <c r="E28" s="10" t="s">
        <v>234</v>
      </c>
      <c r="F28" s="11">
        <v>96</v>
      </c>
      <c r="G28" s="11">
        <v>93.69</v>
      </c>
      <c r="H28" s="11">
        <v>146</v>
      </c>
      <c r="I28" s="11">
        <v>150</v>
      </c>
      <c r="J28" s="8">
        <f t="shared" si="0"/>
        <v>242</v>
      </c>
      <c r="K28" s="8">
        <f t="shared" si="1"/>
        <v>243.69</v>
      </c>
      <c r="L28" s="12" t="s">
        <v>29</v>
      </c>
    </row>
    <row r="29" ht="25.35" customHeight="1" spans="1:12">
      <c r="A29" s="8">
        <v>27</v>
      </c>
      <c r="B29" s="8" t="s">
        <v>36</v>
      </c>
      <c r="C29" s="9" t="s">
        <v>235</v>
      </c>
      <c r="D29" s="10" t="s">
        <v>236</v>
      </c>
      <c r="E29" s="10" t="s">
        <v>237</v>
      </c>
      <c r="F29" s="11">
        <v>56</v>
      </c>
      <c r="G29" s="11">
        <v>149</v>
      </c>
      <c r="H29" s="11">
        <v>166</v>
      </c>
      <c r="I29" s="11">
        <v>115.84</v>
      </c>
      <c r="J29" s="8">
        <f t="shared" si="0"/>
        <v>222</v>
      </c>
      <c r="K29" s="8">
        <f t="shared" si="1"/>
        <v>264.84</v>
      </c>
      <c r="L29" s="13" t="s">
        <v>54</v>
      </c>
    </row>
    <row r="30" ht="25.35" customHeight="1" spans="1:12">
      <c r="A30" s="8">
        <v>28</v>
      </c>
      <c r="B30" s="8" t="s">
        <v>50</v>
      </c>
      <c r="C30" s="9" t="s">
        <v>238</v>
      </c>
      <c r="D30" s="10" t="s">
        <v>239</v>
      </c>
      <c r="E30" s="10" t="s">
        <v>240</v>
      </c>
      <c r="F30" s="11">
        <v>128</v>
      </c>
      <c r="G30" s="11">
        <v>54.28</v>
      </c>
      <c r="H30" s="11">
        <v>80</v>
      </c>
      <c r="I30" s="11">
        <v>41.28</v>
      </c>
      <c r="J30" s="8">
        <f t="shared" si="0"/>
        <v>208</v>
      </c>
      <c r="K30" s="8">
        <f t="shared" si="1"/>
        <v>95.56</v>
      </c>
      <c r="L30" s="13" t="s">
        <v>54</v>
      </c>
    </row>
    <row r="31" ht="25.35" customHeight="1" spans="1:12">
      <c r="A31" s="8">
        <v>29</v>
      </c>
      <c r="B31" s="8" t="s">
        <v>18</v>
      </c>
      <c r="C31" s="9" t="s">
        <v>241</v>
      </c>
      <c r="D31" s="10" t="s">
        <v>242</v>
      </c>
      <c r="E31" s="10" t="s">
        <v>243</v>
      </c>
      <c r="F31" s="11">
        <v>114</v>
      </c>
      <c r="G31" s="11">
        <v>96.81</v>
      </c>
      <c r="H31" s="11">
        <v>90</v>
      </c>
      <c r="I31" s="11">
        <v>77.06</v>
      </c>
      <c r="J31" s="8">
        <f t="shared" si="0"/>
        <v>204</v>
      </c>
      <c r="K31" s="8">
        <f t="shared" si="1"/>
        <v>173.87</v>
      </c>
      <c r="L31" s="13" t="s">
        <v>54</v>
      </c>
    </row>
    <row r="32" ht="25.35" customHeight="1" spans="1:12">
      <c r="A32" s="8">
        <v>30</v>
      </c>
      <c r="B32" s="8" t="s">
        <v>50</v>
      </c>
      <c r="C32" s="9" t="s">
        <v>238</v>
      </c>
      <c r="D32" s="10" t="s">
        <v>244</v>
      </c>
      <c r="E32" s="10" t="s">
        <v>245</v>
      </c>
      <c r="F32" s="11">
        <v>60</v>
      </c>
      <c r="G32" s="11">
        <v>91.07</v>
      </c>
      <c r="H32" s="11">
        <v>128</v>
      </c>
      <c r="I32" s="11">
        <v>133.5</v>
      </c>
      <c r="J32" s="8">
        <f t="shared" si="0"/>
        <v>188</v>
      </c>
      <c r="K32" s="8">
        <f t="shared" si="1"/>
        <v>224.57</v>
      </c>
      <c r="L32" s="13" t="s">
        <v>54</v>
      </c>
    </row>
    <row r="33" ht="25.35" customHeight="1" spans="1:12">
      <c r="A33" s="8">
        <v>31</v>
      </c>
      <c r="B33" s="8" t="s">
        <v>138</v>
      </c>
      <c r="C33" s="9" t="s">
        <v>246</v>
      </c>
      <c r="D33" s="10" t="s">
        <v>247</v>
      </c>
      <c r="E33" s="10" t="s">
        <v>248</v>
      </c>
      <c r="F33" s="11">
        <v>88</v>
      </c>
      <c r="G33" s="11">
        <v>30.78</v>
      </c>
      <c r="H33" s="11">
        <v>88</v>
      </c>
      <c r="I33" s="11">
        <v>32</v>
      </c>
      <c r="J33" s="8">
        <f t="shared" si="0"/>
        <v>176</v>
      </c>
      <c r="K33" s="8">
        <f t="shared" si="1"/>
        <v>62.78</v>
      </c>
      <c r="L33" s="13" t="s">
        <v>54</v>
      </c>
    </row>
    <row r="34" ht="25.35" customHeight="1" spans="1:12">
      <c r="A34" s="8">
        <v>32</v>
      </c>
      <c r="B34" s="8" t="s">
        <v>87</v>
      </c>
      <c r="C34" s="9" t="s">
        <v>249</v>
      </c>
      <c r="D34" s="10" t="s">
        <v>250</v>
      </c>
      <c r="E34" s="10" t="s">
        <v>251</v>
      </c>
      <c r="F34" s="11">
        <v>118</v>
      </c>
      <c r="G34" s="11">
        <v>86.84</v>
      </c>
      <c r="H34" s="11">
        <v>44</v>
      </c>
      <c r="I34" s="11">
        <v>150</v>
      </c>
      <c r="J34" s="8">
        <f t="shared" si="0"/>
        <v>162</v>
      </c>
      <c r="K34" s="8">
        <f t="shared" si="1"/>
        <v>236.84</v>
      </c>
      <c r="L34" s="13" t="s">
        <v>54</v>
      </c>
    </row>
    <row r="35" ht="25.35" customHeight="1" spans="1:12">
      <c r="A35" s="8">
        <v>33</v>
      </c>
      <c r="B35" s="8" t="s">
        <v>125</v>
      </c>
      <c r="C35" s="9" t="s">
        <v>252</v>
      </c>
      <c r="D35" s="10" t="s">
        <v>253</v>
      </c>
      <c r="E35" s="10" t="s">
        <v>254</v>
      </c>
      <c r="F35" s="8">
        <v>60</v>
      </c>
      <c r="G35" s="8">
        <v>42.41</v>
      </c>
      <c r="H35" s="8">
        <v>88</v>
      </c>
      <c r="I35" s="8">
        <v>150</v>
      </c>
      <c r="J35" s="8">
        <f t="shared" ref="J35:J52" si="2">F35+H35</f>
        <v>148</v>
      </c>
      <c r="K35" s="8">
        <f t="shared" ref="K35:K52" si="3">G35+I35</f>
        <v>192.41</v>
      </c>
      <c r="L35" s="13" t="s">
        <v>54</v>
      </c>
    </row>
    <row r="36" ht="25.35" customHeight="1" spans="1:12">
      <c r="A36" s="8">
        <v>34</v>
      </c>
      <c r="B36" s="8" t="s">
        <v>18</v>
      </c>
      <c r="C36" s="9" t="s">
        <v>255</v>
      </c>
      <c r="D36" s="10" t="s">
        <v>256</v>
      </c>
      <c r="E36" s="10" t="s">
        <v>257</v>
      </c>
      <c r="F36" s="8">
        <v>48</v>
      </c>
      <c r="G36" s="8">
        <v>40.87</v>
      </c>
      <c r="H36" s="8">
        <v>90</v>
      </c>
      <c r="I36" s="8">
        <v>12.87</v>
      </c>
      <c r="J36" s="8">
        <f t="shared" si="2"/>
        <v>138</v>
      </c>
      <c r="K36" s="8">
        <f t="shared" si="3"/>
        <v>53.74</v>
      </c>
      <c r="L36" s="13" t="s">
        <v>54</v>
      </c>
    </row>
    <row r="37" ht="25.35" customHeight="1" spans="1:12">
      <c r="A37" s="8">
        <v>35</v>
      </c>
      <c r="B37" s="8" t="s">
        <v>77</v>
      </c>
      <c r="C37" s="9" t="s">
        <v>258</v>
      </c>
      <c r="D37" s="10" t="s">
        <v>259</v>
      </c>
      <c r="E37" s="10" t="s">
        <v>260</v>
      </c>
      <c r="F37" s="8">
        <v>28</v>
      </c>
      <c r="G37" s="8">
        <v>71.78</v>
      </c>
      <c r="H37" s="8">
        <v>98</v>
      </c>
      <c r="I37" s="8">
        <v>54.56</v>
      </c>
      <c r="J37" s="8">
        <f t="shared" si="2"/>
        <v>126</v>
      </c>
      <c r="K37" s="8">
        <f t="shared" si="3"/>
        <v>126.34</v>
      </c>
      <c r="L37" s="13" t="s">
        <v>54</v>
      </c>
    </row>
    <row r="38" ht="25.35" customHeight="1" spans="1:12">
      <c r="A38" s="8">
        <v>36</v>
      </c>
      <c r="B38" s="8" t="s">
        <v>50</v>
      </c>
      <c r="C38" s="9" t="s">
        <v>261</v>
      </c>
      <c r="D38" s="10" t="s">
        <v>262</v>
      </c>
      <c r="E38" s="10" t="s">
        <v>263</v>
      </c>
      <c r="F38" s="8">
        <v>72</v>
      </c>
      <c r="G38" s="8">
        <v>80.03</v>
      </c>
      <c r="H38" s="8">
        <v>48</v>
      </c>
      <c r="I38" s="8">
        <v>48</v>
      </c>
      <c r="J38" s="8">
        <f t="shared" si="2"/>
        <v>120</v>
      </c>
      <c r="K38" s="8">
        <f t="shared" si="3"/>
        <v>128.03</v>
      </c>
      <c r="L38" s="13" t="s">
        <v>54</v>
      </c>
    </row>
    <row r="39" ht="25.35" customHeight="1" spans="1:12">
      <c r="A39" s="8">
        <v>37</v>
      </c>
      <c r="B39" s="8" t="s">
        <v>59</v>
      </c>
      <c r="C39" s="9" t="s">
        <v>232</v>
      </c>
      <c r="D39" s="10" t="s">
        <v>264</v>
      </c>
      <c r="E39" s="10" t="s">
        <v>234</v>
      </c>
      <c r="F39" s="8">
        <v>96</v>
      </c>
      <c r="G39" s="8">
        <v>100</v>
      </c>
      <c r="H39" s="8">
        <v>20</v>
      </c>
      <c r="I39" s="8">
        <v>150</v>
      </c>
      <c r="J39" s="8">
        <f t="shared" si="2"/>
        <v>116</v>
      </c>
      <c r="K39" s="8">
        <f t="shared" si="3"/>
        <v>250</v>
      </c>
      <c r="L39" s="13" t="s">
        <v>54</v>
      </c>
    </row>
    <row r="40" ht="25.35" customHeight="1" spans="1:12">
      <c r="A40" s="8">
        <v>38</v>
      </c>
      <c r="B40" s="8" t="s">
        <v>50</v>
      </c>
      <c r="C40" s="9" t="s">
        <v>238</v>
      </c>
      <c r="D40" s="10" t="s">
        <v>265</v>
      </c>
      <c r="E40" s="10" t="s">
        <v>266</v>
      </c>
      <c r="F40" s="8">
        <v>28</v>
      </c>
      <c r="G40" s="8">
        <v>103.06</v>
      </c>
      <c r="H40" s="8">
        <v>68</v>
      </c>
      <c r="I40" s="8">
        <v>150</v>
      </c>
      <c r="J40" s="8">
        <f t="shared" si="2"/>
        <v>96</v>
      </c>
      <c r="K40" s="8">
        <f t="shared" si="3"/>
        <v>253.06</v>
      </c>
      <c r="L40" s="13" t="s">
        <v>54</v>
      </c>
    </row>
    <row r="41" ht="25.35" customHeight="1" spans="1:12">
      <c r="A41" s="8">
        <v>39</v>
      </c>
      <c r="B41" s="8" t="s">
        <v>87</v>
      </c>
      <c r="C41" s="9" t="s">
        <v>267</v>
      </c>
      <c r="D41" s="10" t="s">
        <v>268</v>
      </c>
      <c r="E41" s="10" t="s">
        <v>269</v>
      </c>
      <c r="F41" s="8">
        <v>44</v>
      </c>
      <c r="G41" s="8">
        <f>1*60+31.98</f>
        <v>91.98</v>
      </c>
      <c r="H41" s="8">
        <v>44</v>
      </c>
      <c r="I41" s="8">
        <f>1*60+37.53</f>
        <v>97.53</v>
      </c>
      <c r="J41" s="8">
        <f t="shared" si="2"/>
        <v>88</v>
      </c>
      <c r="K41" s="8">
        <f t="shared" si="3"/>
        <v>189.51</v>
      </c>
      <c r="L41" s="13" t="s">
        <v>54</v>
      </c>
    </row>
    <row r="42" ht="25.35" customHeight="1" spans="1:12">
      <c r="A42" s="8">
        <v>40</v>
      </c>
      <c r="B42" s="8" t="s">
        <v>138</v>
      </c>
      <c r="C42" s="9" t="s">
        <v>270</v>
      </c>
      <c r="D42" s="10" t="s">
        <v>271</v>
      </c>
      <c r="E42" s="10" t="s">
        <v>272</v>
      </c>
      <c r="F42" s="8">
        <v>36</v>
      </c>
      <c r="G42" s="8">
        <v>82.16</v>
      </c>
      <c r="H42" s="8">
        <v>48</v>
      </c>
      <c r="I42" s="8">
        <v>58.47</v>
      </c>
      <c r="J42" s="8">
        <f t="shared" si="2"/>
        <v>84</v>
      </c>
      <c r="K42" s="8">
        <f t="shared" si="3"/>
        <v>140.63</v>
      </c>
      <c r="L42" s="13" t="s">
        <v>54</v>
      </c>
    </row>
    <row r="43" ht="25.35" customHeight="1" spans="1:12">
      <c r="A43" s="8">
        <v>41</v>
      </c>
      <c r="B43" s="8" t="s">
        <v>77</v>
      </c>
      <c r="C43" s="9" t="s">
        <v>273</v>
      </c>
      <c r="D43" s="10" t="s">
        <v>274</v>
      </c>
      <c r="E43" s="10" t="s">
        <v>275</v>
      </c>
      <c r="F43" s="8">
        <v>28</v>
      </c>
      <c r="G43" s="8">
        <v>118.22</v>
      </c>
      <c r="H43" s="8">
        <v>44</v>
      </c>
      <c r="I43" s="8">
        <v>76.47</v>
      </c>
      <c r="J43" s="8">
        <f t="shared" si="2"/>
        <v>72</v>
      </c>
      <c r="K43" s="8">
        <f t="shared" si="3"/>
        <v>194.69</v>
      </c>
      <c r="L43" s="13" t="s">
        <v>54</v>
      </c>
    </row>
    <row r="44" ht="25.35" customHeight="1" spans="1:12">
      <c r="A44" s="8">
        <v>42</v>
      </c>
      <c r="B44" s="8" t="s">
        <v>103</v>
      </c>
      <c r="C44" s="9" t="s">
        <v>276</v>
      </c>
      <c r="D44" s="10" t="s">
        <v>277</v>
      </c>
      <c r="E44" s="10" t="s">
        <v>278</v>
      </c>
      <c r="F44" s="8">
        <v>0</v>
      </c>
      <c r="G44" s="8">
        <v>0</v>
      </c>
      <c r="H44" s="8">
        <v>56</v>
      </c>
      <c r="I44" s="8">
        <v>41.78</v>
      </c>
      <c r="J44" s="8">
        <f t="shared" si="2"/>
        <v>56</v>
      </c>
      <c r="K44" s="8">
        <f t="shared" si="3"/>
        <v>41.78</v>
      </c>
      <c r="L44" s="13" t="s">
        <v>54</v>
      </c>
    </row>
    <row r="45" ht="25.35" customHeight="1" spans="1:12">
      <c r="A45" s="8">
        <v>43</v>
      </c>
      <c r="B45" s="8" t="s">
        <v>103</v>
      </c>
      <c r="C45" s="9" t="s">
        <v>279</v>
      </c>
      <c r="D45" s="10" t="s">
        <v>280</v>
      </c>
      <c r="E45" s="10" t="s">
        <v>106</v>
      </c>
      <c r="F45" s="8">
        <v>28</v>
      </c>
      <c r="G45" s="8">
        <v>31.56</v>
      </c>
      <c r="H45" s="8">
        <v>28</v>
      </c>
      <c r="I45" s="8">
        <v>32.5</v>
      </c>
      <c r="J45" s="8">
        <f t="shared" si="2"/>
        <v>56</v>
      </c>
      <c r="K45" s="8">
        <f t="shared" si="3"/>
        <v>64.06</v>
      </c>
      <c r="L45" s="13" t="s">
        <v>54</v>
      </c>
    </row>
    <row r="46" ht="25.35" customHeight="1" spans="1:12">
      <c r="A46" s="8">
        <v>44</v>
      </c>
      <c r="B46" s="8" t="s">
        <v>103</v>
      </c>
      <c r="C46" s="9" t="s">
        <v>281</v>
      </c>
      <c r="D46" s="10" t="s">
        <v>282</v>
      </c>
      <c r="E46" s="10" t="s">
        <v>283</v>
      </c>
      <c r="F46" s="8">
        <v>28</v>
      </c>
      <c r="G46" s="8">
        <v>26.25</v>
      </c>
      <c r="H46" s="8">
        <v>28</v>
      </c>
      <c r="I46" s="8">
        <v>56.38</v>
      </c>
      <c r="J46" s="8">
        <f t="shared" si="2"/>
        <v>56</v>
      </c>
      <c r="K46" s="8">
        <f t="shared" si="3"/>
        <v>82.63</v>
      </c>
      <c r="L46" s="13" t="s">
        <v>54</v>
      </c>
    </row>
    <row r="47" ht="25.35" customHeight="1" spans="1:12">
      <c r="A47" s="8">
        <v>45</v>
      </c>
      <c r="B47" s="8" t="s">
        <v>55</v>
      </c>
      <c r="C47" s="9" t="s">
        <v>220</v>
      </c>
      <c r="D47" s="10" t="s">
        <v>284</v>
      </c>
      <c r="E47" s="10" t="s">
        <v>285</v>
      </c>
      <c r="F47" s="8">
        <v>28</v>
      </c>
      <c r="G47" s="8">
        <v>48.12</v>
      </c>
      <c r="H47" s="8">
        <v>28</v>
      </c>
      <c r="I47" s="8">
        <v>45.91</v>
      </c>
      <c r="J47" s="8">
        <f t="shared" si="2"/>
        <v>56</v>
      </c>
      <c r="K47" s="8">
        <f t="shared" si="3"/>
        <v>94.03</v>
      </c>
      <c r="L47" s="13" t="s">
        <v>54</v>
      </c>
    </row>
    <row r="48" ht="25.35" customHeight="1" spans="1:12">
      <c r="A48" s="8">
        <v>46</v>
      </c>
      <c r="B48" s="8" t="s">
        <v>125</v>
      </c>
      <c r="C48" s="9" t="s">
        <v>252</v>
      </c>
      <c r="D48" s="10" t="s">
        <v>286</v>
      </c>
      <c r="E48" s="10" t="s">
        <v>287</v>
      </c>
      <c r="F48" s="12">
        <v>20</v>
      </c>
      <c r="G48" s="12">
        <v>5.31</v>
      </c>
      <c r="H48" s="12">
        <v>20</v>
      </c>
      <c r="I48" s="12">
        <v>9.53</v>
      </c>
      <c r="J48" s="8">
        <f t="shared" si="2"/>
        <v>40</v>
      </c>
      <c r="K48" s="8">
        <f t="shared" si="3"/>
        <v>14.84</v>
      </c>
      <c r="L48" s="13" t="s">
        <v>54</v>
      </c>
    </row>
    <row r="49" ht="25.35" customHeight="1" spans="1:12">
      <c r="A49" s="8">
        <v>47</v>
      </c>
      <c r="B49" s="8" t="s">
        <v>87</v>
      </c>
      <c r="C49" s="9" t="s">
        <v>288</v>
      </c>
      <c r="D49" s="10" t="s">
        <v>289</v>
      </c>
      <c r="E49" s="10" t="s">
        <v>290</v>
      </c>
      <c r="F49" s="8">
        <v>20</v>
      </c>
      <c r="G49" s="8">
        <v>7.06</v>
      </c>
      <c r="H49" s="8">
        <v>20</v>
      </c>
      <c r="I49" s="8">
        <v>45.31</v>
      </c>
      <c r="J49" s="8">
        <f t="shared" si="2"/>
        <v>40</v>
      </c>
      <c r="K49" s="8">
        <f t="shared" si="3"/>
        <v>52.37</v>
      </c>
      <c r="L49" s="13" t="s">
        <v>54</v>
      </c>
    </row>
    <row r="50" ht="25.35" customHeight="1" spans="1:12">
      <c r="A50" s="8">
        <v>48</v>
      </c>
      <c r="B50" s="8" t="s">
        <v>87</v>
      </c>
      <c r="C50" s="9" t="s">
        <v>291</v>
      </c>
      <c r="D50" s="10" t="s">
        <v>292</v>
      </c>
      <c r="E50" s="10" t="s">
        <v>293</v>
      </c>
      <c r="F50" s="8">
        <v>20</v>
      </c>
      <c r="G50" s="8">
        <v>29.82</v>
      </c>
      <c r="H50" s="8">
        <v>20</v>
      </c>
      <c r="I50" s="8">
        <v>39.72</v>
      </c>
      <c r="J50" s="8">
        <f t="shared" si="2"/>
        <v>40</v>
      </c>
      <c r="K50" s="8">
        <f t="shared" si="3"/>
        <v>69.54</v>
      </c>
      <c r="L50" s="13" t="s">
        <v>54</v>
      </c>
    </row>
    <row r="51" ht="25.35" customHeight="1" spans="1:12">
      <c r="A51" s="8">
        <v>49</v>
      </c>
      <c r="B51" s="8" t="s">
        <v>59</v>
      </c>
      <c r="C51" s="9" t="s">
        <v>294</v>
      </c>
      <c r="D51" s="10" t="s">
        <v>295</v>
      </c>
      <c r="E51" s="10" t="s">
        <v>296</v>
      </c>
      <c r="F51" s="8">
        <v>0</v>
      </c>
      <c r="G51" s="8">
        <v>50.23</v>
      </c>
      <c r="H51" s="8">
        <v>20</v>
      </c>
      <c r="I51" s="8">
        <v>56.28</v>
      </c>
      <c r="J51" s="8">
        <f t="shared" si="2"/>
        <v>20</v>
      </c>
      <c r="K51" s="8">
        <f t="shared" si="3"/>
        <v>106.51</v>
      </c>
      <c r="L51" s="13" t="s">
        <v>54</v>
      </c>
    </row>
    <row r="52" ht="25.35" customHeight="1" spans="1:12">
      <c r="A52" s="8">
        <v>50</v>
      </c>
      <c r="B52" s="8" t="s">
        <v>103</v>
      </c>
      <c r="C52" s="9" t="s">
        <v>297</v>
      </c>
      <c r="D52" s="10" t="s">
        <v>298</v>
      </c>
      <c r="E52" s="10" t="s">
        <v>299</v>
      </c>
      <c r="F52" s="8">
        <v>0</v>
      </c>
      <c r="G52" s="8">
        <v>0.01</v>
      </c>
      <c r="H52" s="8">
        <v>0</v>
      </c>
      <c r="I52" s="8">
        <v>0.01</v>
      </c>
      <c r="J52" s="8">
        <f t="shared" si="2"/>
        <v>0</v>
      </c>
      <c r="K52" s="8">
        <f t="shared" si="3"/>
        <v>0.02</v>
      </c>
      <c r="L52" s="12" t="s">
        <v>54</v>
      </c>
    </row>
  </sheetData>
  <mergeCells count="1">
    <mergeCell ref="A1:L1"/>
  </mergeCells>
  <conditionalFormatting sqref="A1:A3 A53:A1048576 A5 A7 A9 A11 A13 A15 A17 A19 A21 A23 A25 A27 A29 A31 A33 A35 A37 A39 A41 A43 A45 A47 A49 A51">
    <cfRule type="duplicateValues" dxfId="0" priority="2"/>
  </conditionalFormatting>
  <conditionalFormatting sqref="A4 A6 A8 A10 A12 A14 A16 A18 A20 A22 A24 A26 A28 A30 A32 A34 A36 A38 A40 A42 A44 A46 A48 A50 A52">
    <cfRule type="duplicateValues" dxfId="0" priority="1"/>
  </conditionalFormatting>
  <printOptions horizontalCentered="1"/>
  <pageMargins left="0.393700787401575" right="0.393700787401575" top="0.393700787401575" bottom="0.393700787401575" header="0" footer="0"/>
  <pageSetup paperSize="9" scale="86" fitToHeight="0" orientation="landscape"/>
  <headerFooter>
    <oddFooter>&amp;L&amp;"-,加粗"&amp;14裁判签名：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高中组成绩表</vt:lpstr>
      <vt:lpstr>初中组成绩表</vt:lpstr>
      <vt:lpstr>小学组成绩表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Chan</dc:creator>
  <cp:lastModifiedBy>Lenovo</cp:lastModifiedBy>
  <dcterms:created xsi:type="dcterms:W3CDTF">2025-07-19T07:08:00Z</dcterms:created>
  <cp:lastPrinted>2025-07-19T07:36:00Z</cp:lastPrinted>
  <dcterms:modified xsi:type="dcterms:W3CDTF">2025-07-21T02:14:25Z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7BC8693DA2B9449F8E1CCF6C43606FF5_12</vt:lpwstr>
  </property>
  <property fmtid="{D5CDD505-2E9C-101B-9397-08002B2CF9AE}" pid="3" name="KSOProductBuildVer">
    <vt:lpwstr>2052-10.8.2.6990</vt:lpwstr>
  </property>
</Properties>
</file>