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 activeTab="1"/>
  </bookViews>
  <sheets>
    <sheet name="小学组计分表" sheetId="12" state="hidden" r:id="rId1"/>
    <sheet name="小学组成绩表" sheetId="13" r:id="rId2"/>
    <sheet name="初中组成绩表" sheetId="10" r:id="rId3"/>
    <sheet name="高中组成绩表" sheetId="5" r:id="rId4"/>
  </sheets>
  <definedNames>
    <definedName name="_xlnm._FilterDatabase" localSheetId="3" hidden="1">高中组成绩表!$A$3:$S$78</definedName>
    <definedName name="_xlnm.Print_Titles" localSheetId="2">初中组成绩表!$1:$3</definedName>
    <definedName name="_xlnm.Print_Titles" localSheetId="3">高中组成绩表!$1:$3</definedName>
    <definedName name="_xlnm.Print_Titles" localSheetId="1">小学组成绩表!$1:$3</definedName>
    <definedName name="_xlnm.Print_Titles" localSheetId="0">小学组计分表!$1:$3</definedName>
  </definedNames>
  <calcPr calcId="144525"/>
</workbook>
</file>

<file path=xl/sharedStrings.xml><?xml version="1.0" encoding="utf-8"?>
<sst xmlns="http://schemas.openxmlformats.org/spreadsheetml/2006/main" count="1587" uniqueCount="699">
  <si>
    <t>文搏杯第十三届广东省青少年科技实践能力挑战赛成绩表（小学组）</t>
  </si>
  <si>
    <t>抽签号</t>
  </si>
  <si>
    <t>序号</t>
  </si>
  <si>
    <t>参赛学校</t>
  </si>
  <si>
    <t>学生姓名</t>
  </si>
  <si>
    <t>教练员</t>
  </si>
  <si>
    <t>检  录</t>
  </si>
  <si>
    <t>第一轮</t>
  </si>
  <si>
    <t>第二轮</t>
  </si>
  <si>
    <t>单轮最高分</t>
  </si>
  <si>
    <t>高分轮
完成时间</t>
  </si>
  <si>
    <t>等次</t>
  </si>
  <si>
    <t>模型平均足距长度
(AB+CD)÷2≧20CM）</t>
  </si>
  <si>
    <t>行走足数量</t>
  </si>
  <si>
    <r>
      <rPr>
        <b/>
        <sz val="14"/>
        <color theme="1"/>
        <rFont val="等线"/>
        <charset val="134"/>
        <scheme val="minor"/>
      </rPr>
      <t>模型是否合格
（x/</t>
    </r>
    <r>
      <rPr>
        <b/>
        <sz val="14"/>
        <color theme="1"/>
        <rFont val="Arial"/>
        <charset val="134"/>
      </rPr>
      <t>√</t>
    </r>
    <r>
      <rPr>
        <b/>
        <sz val="14"/>
        <color theme="1"/>
        <rFont val="等线"/>
        <charset val="134"/>
        <scheme val="minor"/>
      </rPr>
      <t>)</t>
    </r>
  </si>
  <si>
    <t>误启动
限2次</t>
  </si>
  <si>
    <t>分数</t>
  </si>
  <si>
    <t>完成时间</t>
  </si>
  <si>
    <t>清远市</t>
  </si>
  <si>
    <t>清远市清新区太平镇马岳小学二队</t>
  </si>
  <si>
    <t>刘子龙  姚俊毅</t>
  </si>
  <si>
    <t>谢彩仪  陈焕娇</t>
  </si>
  <si>
    <t>一等</t>
  </si>
  <si>
    <t>云浮市</t>
  </si>
  <si>
    <t>云浮市实验小学、云浮市云石实验学校联队</t>
  </si>
  <si>
    <t>董延睿  潘骏杰</t>
  </si>
  <si>
    <t>潘海连  郭德林</t>
  </si>
  <si>
    <t>清远市清新区太平镇马岳小学一队</t>
  </si>
  <si>
    <t>李晓彤  欧玥</t>
  </si>
  <si>
    <t>罗国灵  张燕静</t>
  </si>
  <si>
    <t>茂名市电白区第二小学</t>
  </si>
  <si>
    <t>崔鸿杰、林滢滢</t>
  </si>
  <si>
    <t>崔健忠、李红娣</t>
  </si>
  <si>
    <t>/</t>
  </si>
  <si>
    <t>中山火炬高技术产业开发区第一小学</t>
  </si>
  <si>
    <t>苏淳天、郭沐晨</t>
  </si>
  <si>
    <t>李婷婷</t>
  </si>
  <si>
    <t>东莞市黄江镇中心小学</t>
  </si>
  <si>
    <t>王羿翔、李依泽</t>
  </si>
  <si>
    <t>欧伦璋、肖玲玲</t>
  </si>
  <si>
    <t>茂名市祥和中学附属小学</t>
  </si>
  <si>
    <t>李俊林、李泽浩</t>
  </si>
  <si>
    <t>崔杰俊、李晓恩</t>
  </si>
  <si>
    <t>东莞松山湖中心小学</t>
  </si>
  <si>
    <t>邵怡心、杨忻菱</t>
  </si>
  <si>
    <t>张国华、徐子琪</t>
  </si>
  <si>
    <t>江门市福泉奥林匹克学校</t>
  </si>
  <si>
    <t>林绰熹、邓志成</t>
  </si>
  <si>
    <t>刘艺芬、莫姝</t>
  </si>
  <si>
    <t>中山市阜沙镇牛角小学</t>
  </si>
  <si>
    <t>苏泓睿、林一帆</t>
  </si>
  <si>
    <t>蓝旭雯、陈科文</t>
  </si>
  <si>
    <t>潮州市湘桥区振德街小学</t>
  </si>
  <si>
    <t>林桐煾、翁思铄</t>
  </si>
  <si>
    <t>舒晓燕、黄轶</t>
  </si>
  <si>
    <t>四会市玉城学校
四会市东城街道荔枝湾小学</t>
  </si>
  <si>
    <t>范铭熙、邹嘉豪</t>
  </si>
  <si>
    <t>张卫新、张永红</t>
  </si>
  <si>
    <t>深圳市宝安区宝民小学</t>
  </si>
  <si>
    <t>麦园熙、周语桐</t>
  </si>
  <si>
    <t>王静、孙吉友</t>
  </si>
  <si>
    <t>云浮市邓发小学
云浮市伊顿实验学校</t>
  </si>
  <si>
    <t>童颂谦、何柏谚</t>
  </si>
  <si>
    <t>邹翠妮、罗万森</t>
  </si>
  <si>
    <t>肇庆市华赋实验学校</t>
  </si>
  <si>
    <t>程子洋、区浩诚</t>
  </si>
  <si>
    <t>谢永江</t>
  </si>
  <si>
    <t>鹤山市沙坪街道第七小学</t>
  </si>
  <si>
    <t>麦轩睿、麦轩诚</t>
  </si>
  <si>
    <t>李绮桦、麦根河</t>
  </si>
  <si>
    <t>鹤山市沙坪街道第三小学</t>
  </si>
  <si>
    <t>吕浩扬、郭俊毅</t>
  </si>
  <si>
    <t>陈观泉、黎耀阳</t>
  </si>
  <si>
    <t>中山市三乡镇光后中心小学</t>
  </si>
  <si>
    <t>周楚尧、郑晓宁</t>
  </si>
  <si>
    <t>郑惠祯、吴锦梅</t>
  </si>
  <si>
    <t>二等</t>
  </si>
  <si>
    <t>德庆县孔子学校</t>
  </si>
  <si>
    <t>冯少碧、莫嘉林</t>
  </si>
  <si>
    <t>冯明、闲志龙</t>
  </si>
  <si>
    <t>阳江职业技术学院附属实验学校</t>
  </si>
  <si>
    <t>冯汉东、陈思羽</t>
  </si>
  <si>
    <t>盘英梅、黄雪妃</t>
  </si>
  <si>
    <t>1</t>
  </si>
  <si>
    <t>林锶庭、赵瑞紫</t>
  </si>
  <si>
    <t>高要区星科学校</t>
  </si>
  <si>
    <t>陈子铭、李梓涛</t>
  </si>
  <si>
    <t>臧宇森、刘小军</t>
  </si>
  <si>
    <t>阳江市江城第一小学城南校区</t>
  </si>
  <si>
    <t>陈泽楠、曾泓竣</t>
  </si>
  <si>
    <t>李桂强、谭晓玲</t>
  </si>
  <si>
    <t>信宜市教育城小学</t>
  </si>
  <si>
    <t>伍弘毅、陈奕涛</t>
  </si>
  <si>
    <t>欧源、李树强</t>
  </si>
  <si>
    <t>罗定市罗城城中小学</t>
  </si>
  <si>
    <t>张佳贤、张晋熙</t>
  </si>
  <si>
    <t>张兴水、梁志兴</t>
  </si>
  <si>
    <t>肇庆市怀集县坳仔中心小学</t>
  </si>
  <si>
    <t>蔡垚均、钱永泽</t>
  </si>
  <si>
    <t>梁柱明、吴永健</t>
  </si>
  <si>
    <t>陆河县实验学校</t>
  </si>
  <si>
    <t>范可、范乐</t>
  </si>
  <si>
    <t>张海帆、陈燕燕</t>
  </si>
  <si>
    <t>云浮市云安区六都镇中心小学
云浮市云安区鲲鹏小学</t>
  </si>
  <si>
    <t>罗绍航、陈冠濠</t>
  </si>
  <si>
    <t>彭国华、陈水祥</t>
  </si>
  <si>
    <t>揭阳市榕城区华粤学校</t>
  </si>
  <si>
    <t>陈满鑫、黄嘉鑫</t>
  </si>
  <si>
    <t>钟志勇、许楚敏</t>
  </si>
  <si>
    <t>揭阳市华美实验学校</t>
  </si>
  <si>
    <t>杨承达、魏宇喆</t>
  </si>
  <si>
    <t>钟志勇、郑龙伟</t>
  </si>
  <si>
    <t>化州市第一小学</t>
  </si>
  <si>
    <t>颜钜力、祝梓宁</t>
  </si>
  <si>
    <t>黄诗途、陈华珍</t>
  </si>
  <si>
    <t>东莞市道滘镇济川小学</t>
  </si>
  <si>
    <t>彭慕谦、王起航</t>
  </si>
  <si>
    <t>任超玲、周东林</t>
  </si>
  <si>
    <t>陈语汐、周岳芸</t>
  </si>
  <si>
    <t>王静、何红</t>
  </si>
  <si>
    <t>湛江市第三十四小学</t>
  </si>
  <si>
    <t>吴欣霏、曾怡霏</t>
  </si>
  <si>
    <t>龙文婷、邓华连</t>
  </si>
  <si>
    <t>黄灌、陈雄安</t>
  </si>
  <si>
    <t>李桂强、陈永丽</t>
  </si>
  <si>
    <t>东莞市南城阳光第四小学</t>
  </si>
  <si>
    <t>黄瑾曈、古佳慧</t>
  </si>
  <si>
    <t>殷健芝、赵敬宇</t>
  </si>
  <si>
    <t>江门市紫茶小学</t>
  </si>
  <si>
    <t>苏博、赖景年</t>
  </si>
  <si>
    <t>刘立煌、容秀梅</t>
  </si>
  <si>
    <t>佛山市实验学校</t>
  </si>
  <si>
    <t>谢雨辰、黄沐慈</t>
  </si>
  <si>
    <t>郭文芳、叶有花</t>
  </si>
  <si>
    <t>东莞市黄江镇第二小学</t>
  </si>
  <si>
    <t>魏秋荣、宋沅蕙</t>
  </si>
  <si>
    <t>宋伟堂</t>
  </si>
  <si>
    <t>怀集县冷坑镇中心小学</t>
  </si>
  <si>
    <t>杨晓晴、倪小童</t>
  </si>
  <si>
    <t>黄文毅、李悦文</t>
  </si>
  <si>
    <t>茂名市电白区高地街道澳内中心小学</t>
  </si>
  <si>
    <t>林钰浩、倪富华</t>
  </si>
  <si>
    <t>冯荣华、邓东梅</t>
  </si>
  <si>
    <t>佛山市同济小学</t>
  </si>
  <si>
    <t>陈俊成、朱尚谦</t>
  </si>
  <si>
    <t>张秀香、陈金婵</t>
  </si>
  <si>
    <t>茂名市龙岭学校</t>
  </si>
  <si>
    <t>张文俊、黄振轩</t>
  </si>
  <si>
    <t>李天花、林琳</t>
  </si>
  <si>
    <t>阳江市阳东区金湾学校</t>
  </si>
  <si>
    <t>吴海洋、林睿谦</t>
  </si>
  <si>
    <t>黄梦丹、邱志鸿</t>
  </si>
  <si>
    <t>刘子逸、凌敬阳</t>
  </si>
  <si>
    <t>揭东区第一小学</t>
  </si>
  <si>
    <t>张煜坤、姚静川</t>
  </si>
  <si>
    <t>张庆祺、左昕昕</t>
  </si>
  <si>
    <t>清远市清新区太平镇中心小学</t>
  </si>
  <si>
    <t>谢梓航、陈芷瑶</t>
  </si>
  <si>
    <t>张燕静、袁军勇</t>
  </si>
  <si>
    <t>云浮市云安区华立中英文学校</t>
  </si>
  <si>
    <t>林峰、洪梓洋</t>
  </si>
  <si>
    <t>莫庆龙</t>
  </si>
  <si>
    <t>湛江市第五小学</t>
  </si>
  <si>
    <t>符灿晴、陈炫君</t>
  </si>
  <si>
    <t>张春英、钟凤琼</t>
  </si>
  <si>
    <t>鹤山市沙坪街道中东西小学</t>
  </si>
  <si>
    <t>周楷显、黄宇</t>
  </si>
  <si>
    <t>文燕燕、李结</t>
  </si>
  <si>
    <t>三等</t>
  </si>
  <si>
    <t>陈晓妍、梁惠轩</t>
  </si>
  <si>
    <t>罗定市附城街中心小学</t>
  </si>
  <si>
    <t>梁琼文、罗伟文</t>
  </si>
  <si>
    <t>廖海燕、李贵波</t>
  </si>
  <si>
    <t>广州市越秀区东风东路小学</t>
  </si>
  <si>
    <t>邵佳莹、陈梓瑜</t>
  </si>
  <si>
    <t>林毅</t>
  </si>
  <si>
    <t>佛山市高明区沧江中学附属小学</t>
  </si>
  <si>
    <t>谭皓睿、梁俊杨</t>
  </si>
  <si>
    <t>朱仙梅</t>
  </si>
  <si>
    <t>林子睿、蔡文正</t>
  </si>
  <si>
    <t>林慧玲、唐朝珠</t>
  </si>
  <si>
    <t>鹤山市沙坪街道第四小学</t>
  </si>
  <si>
    <t>冯铭乐、曾浩轩</t>
  </si>
  <si>
    <t>麦和碟、杨竣雄</t>
  </si>
  <si>
    <t>中山市东凤镇吉昌小学</t>
  </si>
  <si>
    <t>李远标、王健城</t>
  </si>
  <si>
    <t>黄俊豪、黄乐明</t>
  </si>
  <si>
    <t>深圳市坪山区马峦小学</t>
  </si>
  <si>
    <t>江尚徽、叶品成</t>
  </si>
  <si>
    <t>夏容、冼永良</t>
  </si>
  <si>
    <t>清远市清城区古城小学</t>
  </si>
  <si>
    <t>周梓妍、周禹韬</t>
  </si>
  <si>
    <t>许金灿 、康翘杏</t>
  </si>
  <si>
    <t>程子峰、区钰意</t>
  </si>
  <si>
    <t>倪泓睿、吴熙</t>
  </si>
  <si>
    <t>钟志勇、蔡超奇</t>
  </si>
  <si>
    <t>清远市清新区太平镇马岳小学</t>
  </si>
  <si>
    <t>陈可、陈妍钰</t>
  </si>
  <si>
    <t>罗国灵、徐镜辉</t>
  </si>
  <si>
    <t>祝小棉、陈君兰</t>
  </si>
  <si>
    <t>祝展平、吕剑锋</t>
  </si>
  <si>
    <t>湛江市第二十九小学</t>
  </si>
  <si>
    <t>符书硕、杨子宸</t>
  </si>
  <si>
    <t>刘付飘、谢旭峰</t>
  </si>
  <si>
    <t>肇庆市第四小学</t>
  </si>
  <si>
    <t>刘胤锋、黄天成</t>
  </si>
  <si>
    <t>邓浩俊、刘巧巧</t>
  </si>
  <si>
    <t>湛江市第十六小学</t>
  </si>
  <si>
    <t>魏康宸、黄梓桦</t>
  </si>
  <si>
    <t>王金娣、余李静</t>
  </si>
  <si>
    <t>佛山市禅城区聚锦小学</t>
  </si>
  <si>
    <t>张轩昊、吴周印</t>
  </si>
  <si>
    <t>冯小惠</t>
  </si>
  <si>
    <t>潮州市湘桥区培英小学</t>
  </si>
  <si>
    <t>陈铱菲、余梦轩</t>
  </si>
  <si>
    <t>黄雪晓</t>
  </si>
  <si>
    <t>王添钰、谭沁蔚</t>
  </si>
  <si>
    <t>李红珠、刘晓君</t>
  </si>
  <si>
    <t>佛山市南海外国语学校</t>
  </si>
  <si>
    <t>李思颖、曾柏豪</t>
  </si>
  <si>
    <t>李俊君</t>
  </si>
  <si>
    <t>黄安之、刘皓轩</t>
  </si>
  <si>
    <t>广州市从化区城郊街东风小学</t>
  </si>
  <si>
    <t>陈建舟、冼梓滢</t>
  </si>
  <si>
    <t>胡艳芬、张志军</t>
  </si>
  <si>
    <t>张子奕、肖思睿</t>
  </si>
  <si>
    <t>陈燕燕、罗秀闲</t>
  </si>
  <si>
    <t>黄泽天、庞圣泷</t>
  </si>
  <si>
    <t>罗定第一小学</t>
  </si>
  <si>
    <t>陆定邦、陈垚桦</t>
  </si>
  <si>
    <t>邓胜荣、黄海雍</t>
  </si>
  <si>
    <t>中山市香山小学</t>
  </si>
  <si>
    <t>聂钰坤、聂钰轩</t>
  </si>
  <si>
    <t>郑嘉乐</t>
  </si>
  <si>
    <t>郑烨锐、魏子鸿</t>
  </si>
  <si>
    <t>钟志勇、庄壮锐</t>
  </si>
  <si>
    <t>清远市清城区锦兴小学</t>
  </si>
  <si>
    <t>杜泽凯、朱浩睿</t>
  </si>
  <si>
    <t>邓远程 、汤桂梅</t>
  </si>
  <si>
    <t>中山市实验小学</t>
  </si>
  <si>
    <t>古隽优、郑杰琛</t>
  </si>
  <si>
    <t>姜克旺、李永泉</t>
  </si>
  <si>
    <t>惠来县靖海镇中心小学</t>
  </si>
  <si>
    <t>胡梓涵、元柏滢</t>
  </si>
  <si>
    <t>胡耿彬</t>
  </si>
  <si>
    <t>2</t>
  </si>
  <si>
    <t>潮州市潮安区庵埠镇庵埠小学</t>
  </si>
  <si>
    <t>王子雅、洪奕轩</t>
  </si>
  <si>
    <t>许海深、陈祚和</t>
  </si>
  <si>
    <t>阳江市绿地小学</t>
  </si>
  <si>
    <t>陈艺文、费俊博</t>
  </si>
  <si>
    <t>张玉铭</t>
  </si>
  <si>
    <t>杨淑媛、陈博一</t>
  </si>
  <si>
    <t>陈祚和、许海深</t>
  </si>
  <si>
    <t>连州市实验小学</t>
  </si>
  <si>
    <t>汤竣河、涂瑞腾</t>
  </si>
  <si>
    <t>谭华雄、黄志伟</t>
  </si>
  <si>
    <t>梅州市梅县区新城中心小学</t>
  </si>
  <si>
    <t>黄梓恒、钟宇烁</t>
  </si>
  <si>
    <t>邓浩、张弼信</t>
  </si>
  <si>
    <t>郁南县连滩镇中心小学</t>
  </si>
  <si>
    <t>谢梓浩、唐梓浚</t>
  </si>
  <si>
    <t>罗志明、黄用懿</t>
  </si>
  <si>
    <t>刘子曰、刘皓轩</t>
  </si>
  <si>
    <t>刘洪兴、姚凯华</t>
  </si>
  <si>
    <t>李昊洺、欧阳婧</t>
  </si>
  <si>
    <t>江门市青少年宫</t>
  </si>
  <si>
    <t>胡晟睿、杨嘉睿</t>
  </si>
  <si>
    <t>欧阳炜均、郭健华</t>
  </si>
  <si>
    <t>深圳中学龙华学校</t>
  </si>
  <si>
    <t>张允晞、周芷伊</t>
  </si>
  <si>
    <t>张嘉伟</t>
  </si>
  <si>
    <t>和平县阳明镇第一小学</t>
  </si>
  <si>
    <t>吴怡彤、吴婧妤</t>
  </si>
  <si>
    <t>吴媛园、吴鸣华</t>
  </si>
  <si>
    <t>广州市从化区街口街沙贝小学</t>
  </si>
  <si>
    <t>肖子墨、钟婧</t>
  </si>
  <si>
    <t>孙楚志、胡斯荣</t>
  </si>
  <si>
    <t>汕尾市陆河县河田镇河南小学</t>
  </si>
  <si>
    <t>黎文涛、陈可</t>
  </si>
  <si>
    <t>彭武寻、陈小春</t>
  </si>
  <si>
    <t>文搏杯第十三届广东省青少年科技实践能力挑战赛成绩表（初中组）</t>
  </si>
  <si>
    <t>原始序号</t>
  </si>
  <si>
    <t>地市</t>
  </si>
  <si>
    <t>肇庆市</t>
  </si>
  <si>
    <t>四会市四会中学</t>
  </si>
  <si>
    <t>俞雅婷 何雨凝</t>
  </si>
  <si>
    <t>赵有健 林少欢</t>
  </si>
  <si>
    <t>茂名市</t>
  </si>
  <si>
    <t>信宜市教育城初级中学</t>
  </si>
  <si>
    <t>梁雨洋 苏俊玮</t>
  </si>
  <si>
    <t>卢家儒 凌金强</t>
  </si>
  <si>
    <t>罗定市廷锴纪念中学</t>
  </si>
  <si>
    <t>陈滨然 黎泽荣</t>
  </si>
  <si>
    <t>陈翠敏 杨显群</t>
  </si>
  <si>
    <t>中山市</t>
  </si>
  <si>
    <t>中山市华辰实验中学</t>
  </si>
  <si>
    <t>王浩铭 张朕瑄</t>
  </si>
  <si>
    <t>李良琦 许壁青</t>
  </si>
  <si>
    <t>信宜市钱排第一中学</t>
  </si>
  <si>
    <t>李芳旭 黄裕城</t>
  </si>
  <si>
    <t>梁桃 
邓林</t>
  </si>
  <si>
    <t>邓茂鸿 孔繁桂</t>
  </si>
  <si>
    <t>梁桃 
刘立禄</t>
  </si>
  <si>
    <t>孙雨科 周嘉乐</t>
  </si>
  <si>
    <t>梁彩雄 陈汝欣</t>
  </si>
  <si>
    <t>陈扬钧 殷  斌</t>
  </si>
  <si>
    <t>江门市</t>
  </si>
  <si>
    <t>江门市陈白沙中学</t>
  </si>
  <si>
    <t>谢柱乐 陈锦开</t>
  </si>
  <si>
    <t>曾庆锋 李阳珍</t>
  </si>
  <si>
    <t>中山市南朗镇云衢中学</t>
  </si>
  <si>
    <t>朱勇兴 罗子轩</t>
  </si>
  <si>
    <t>钟文郁 刘期漫</t>
  </si>
  <si>
    <t>深圳市</t>
  </si>
  <si>
    <r>
      <rPr>
        <sz val="14"/>
        <rFont val="宋体"/>
        <charset val="134"/>
      </rPr>
      <t>深圳市新安中学</t>
    </r>
    <r>
      <rPr>
        <sz val="14"/>
        <rFont val="宋体"/>
        <charset val="134"/>
      </rPr>
      <t>(</t>
    </r>
    <r>
      <rPr>
        <sz val="14"/>
        <rFont val="宋体"/>
        <charset val="134"/>
      </rPr>
      <t>集团</t>
    </r>
    <r>
      <rPr>
        <sz val="14"/>
        <rFont val="宋体"/>
        <charset val="134"/>
      </rPr>
      <t>)</t>
    </r>
  </si>
  <si>
    <t>刘浩宇 刘芊语</t>
  </si>
  <si>
    <t>王建忠 陈力忠</t>
  </si>
  <si>
    <t>封开县南丰中学</t>
  </si>
  <si>
    <t>邓淋沣 莫小玉</t>
  </si>
  <si>
    <t>梁立瑾 黎锡林</t>
  </si>
  <si>
    <t>周千韵 伍俊烨</t>
  </si>
  <si>
    <t>陈力忠 王建忠</t>
  </si>
  <si>
    <t>谢嘉昊 张竣轩</t>
  </si>
  <si>
    <t>许壁青 李良琦</t>
  </si>
  <si>
    <t>化州市青爱实验学校</t>
  </si>
  <si>
    <t>罗浩达 黎子豪</t>
  </si>
  <si>
    <t>梁琳娜 黎慧娟</t>
  </si>
  <si>
    <t>曾琬颖 张婉钰</t>
  </si>
  <si>
    <t>周小江 江悦呈</t>
  </si>
  <si>
    <t>江门市蓬江区杜阮镇楼山初级中学</t>
  </si>
  <si>
    <t>李依衡 符万乐</t>
  </si>
  <si>
    <t>钟杰标 何成享</t>
  </si>
  <si>
    <r>
      <rPr>
        <sz val="14"/>
        <rFont val="宋体"/>
        <charset val="134"/>
      </rPr>
      <t>清远市清城区新北实学校</t>
    </r>
    <r>
      <rPr>
        <sz val="14"/>
        <rFont val="宋体"/>
        <charset val="134"/>
      </rPr>
      <t xml:space="preserve"> </t>
    </r>
  </si>
  <si>
    <t>吴哲 
谭君昊</t>
  </si>
  <si>
    <t>刘珊珊</t>
  </si>
  <si>
    <t>江门市蓬江区紫茶中学</t>
  </si>
  <si>
    <t>刘文进 罗龑晨</t>
  </si>
  <si>
    <t>余凯晟 陈经浪</t>
  </si>
  <si>
    <t>刘是溪 黄希玥</t>
  </si>
  <si>
    <t>陈力忠 江悦呈</t>
  </si>
  <si>
    <t>云浮市伊顿实验学校、云浮市云浮中学</t>
  </si>
  <si>
    <t>吴坤林 梁昊</t>
  </si>
  <si>
    <t>陈立乾 戴姣</t>
  </si>
  <si>
    <t>中山市坦洲实验中学</t>
  </si>
  <si>
    <t>刘文轩 毛智毅</t>
  </si>
  <si>
    <t>杨伟东 吴庆华</t>
  </si>
  <si>
    <t>新兴县第一中学</t>
  </si>
  <si>
    <t>伍妍霏 梁晨曦</t>
  </si>
  <si>
    <t>梁镇棠 吕艳静</t>
  </si>
  <si>
    <t>江门市江海区景贤初级中学</t>
  </si>
  <si>
    <t>彭瑞彬 朱健鹏</t>
  </si>
  <si>
    <t>姜鹏国 郭志磊</t>
  </si>
  <si>
    <t>黄可柔 陈曦</t>
  </si>
  <si>
    <t>高州市谢鸡第一中学</t>
  </si>
  <si>
    <t>马晨竣 黄扬智</t>
  </si>
  <si>
    <t>李杏杏 袁桂周</t>
  </si>
  <si>
    <t>江门市蓬江区荷塘中学</t>
  </si>
  <si>
    <t>钟树欣 欧俊熙</t>
  </si>
  <si>
    <t>陈伟凤 李荣华</t>
  </si>
  <si>
    <t>鹤山市雅瑶中学</t>
  </si>
  <si>
    <t>张芷婷 杨鑫怡</t>
  </si>
  <si>
    <t>梁硕 
王沃震</t>
  </si>
  <si>
    <t>周梓桐 谷一涵</t>
  </si>
  <si>
    <t>江悦呈 郑泽崇</t>
  </si>
  <si>
    <t>信宜市华侨中学</t>
  </si>
  <si>
    <t>陈科儒 张腾艺</t>
  </si>
  <si>
    <t>黄升琼 黄光侨</t>
  </si>
  <si>
    <t>云浮市青少年宫</t>
  </si>
  <si>
    <t>成懿 
李昊轩</t>
  </si>
  <si>
    <t>张河文 唐秀兰</t>
  </si>
  <si>
    <t>王江南 陈钰仪</t>
  </si>
  <si>
    <t>姜鹏国 王培晓</t>
  </si>
  <si>
    <t>广东省清远市清新区太平镇初级中学</t>
  </si>
  <si>
    <t>叶建辉 谢文锋</t>
  </si>
  <si>
    <t>陆伟健 曾海航</t>
  </si>
  <si>
    <t>梁方源 李嘉伟</t>
  </si>
  <si>
    <t>中国工农红军广宁周其鉴红军中学</t>
  </si>
  <si>
    <t>赖炜添 莫见浪</t>
  </si>
  <si>
    <t>苏旻芳 梁键玲</t>
  </si>
  <si>
    <t>湛江市</t>
  </si>
  <si>
    <t>湛江市寸金培才学校</t>
  </si>
  <si>
    <t>莫哲涵 黄恒旭</t>
  </si>
  <si>
    <t>温秋香 李通宇</t>
  </si>
  <si>
    <t>陈梓瑶 傅文烁</t>
  </si>
  <si>
    <t>周小江 郑泽崇</t>
  </si>
  <si>
    <t xml:space="preserve">清远市清城区新北实学校 </t>
  </si>
  <si>
    <t>高紫轩 罗振维</t>
  </si>
  <si>
    <t>鼎湖区莲花镇初级中学</t>
  </si>
  <si>
    <t>林宇卿 黄炫楠</t>
  </si>
  <si>
    <t>梁晓丹 何思琳</t>
  </si>
  <si>
    <t>清远市清新区实验学校</t>
  </si>
  <si>
    <t>姚承恩 潘智</t>
  </si>
  <si>
    <t>陈世楚 潘灶南</t>
  </si>
  <si>
    <t>云浮市云石实验学校、云浮市云浮中学</t>
  </si>
  <si>
    <t>潘骏杰 张哲惟</t>
  </si>
  <si>
    <t>李俊锋 廖桂瑜</t>
  </si>
  <si>
    <t>来楷锐 黄宇锬</t>
  </si>
  <si>
    <t>茂名市电白中学</t>
  </si>
  <si>
    <t>郑涵钰 丁羿帆</t>
  </si>
  <si>
    <t>蔡什波 邱太斌</t>
  </si>
  <si>
    <t>东莞市</t>
  </si>
  <si>
    <t>东莞市南城第一初级中学</t>
  </si>
  <si>
    <t>胡博瑞 陈佳妍</t>
  </si>
  <si>
    <t>黄嘉妮 叶晓</t>
  </si>
  <si>
    <t>佛山市</t>
  </si>
  <si>
    <t>佛山市顺德区伦教汇贤实验学校</t>
  </si>
  <si>
    <t>张梓瑶 陈昱婷</t>
  </si>
  <si>
    <t>冯澄 
叶齐</t>
  </si>
  <si>
    <t>吴潼 
刘朝文</t>
  </si>
  <si>
    <t>陈明晨 叶晓</t>
  </si>
  <si>
    <t>广州市</t>
  </si>
  <si>
    <t>广州市从化区神岗中学</t>
  </si>
  <si>
    <t>谢鸿鑫 何晓明</t>
  </si>
  <si>
    <t>禤倩敏 罗碧丽</t>
  </si>
  <si>
    <t>广宁县城东学校</t>
  </si>
  <si>
    <t>黄浚贤 杨远枫</t>
  </si>
  <si>
    <t>黄俊洲 龙梓樑</t>
  </si>
  <si>
    <t>揭阳市</t>
  </si>
  <si>
    <t>惠来慈云实验中学</t>
  </si>
  <si>
    <t>刘一诺 高楚然</t>
  </si>
  <si>
    <t>杨萍 
侯丹丹</t>
  </si>
  <si>
    <t>罗定市泷州实验学校</t>
  </si>
  <si>
    <t>杜俊杰 许子宸</t>
  </si>
  <si>
    <t>黎智达 曾征民</t>
  </si>
  <si>
    <t>广州市从化区第二中学</t>
  </si>
  <si>
    <t>陈思帆 肖堉穗</t>
  </si>
  <si>
    <t>刘燕莲 李素银</t>
  </si>
  <si>
    <t>佛山市三水区芦苞镇龙坡中学</t>
  </si>
  <si>
    <t>魏珑 
黄政</t>
  </si>
  <si>
    <t>黄浩祥 黄敏</t>
  </si>
  <si>
    <t>东莞市东城中学</t>
  </si>
  <si>
    <t>张煜阳 廖铭博</t>
  </si>
  <si>
    <t>张志刚</t>
  </si>
  <si>
    <t>肇庆市第一中学</t>
  </si>
  <si>
    <t>陈淼杰 莫健政</t>
  </si>
  <si>
    <t>胡裕锟 黎荣毅</t>
  </si>
  <si>
    <t>梅州市</t>
  </si>
  <si>
    <t>梅州市培英中学</t>
  </si>
  <si>
    <t>幸丽颖 叶永裕</t>
  </si>
  <si>
    <t>刘东玲 邓浩</t>
  </si>
  <si>
    <t>陈俊艺 温建豪</t>
  </si>
  <si>
    <t>吴俊逸 侯钰轩</t>
  </si>
  <si>
    <t>叶晓 
陈凯斌</t>
  </si>
  <si>
    <t>卢煦云 刘骏安</t>
  </si>
  <si>
    <t>黄鹏 
叶晓</t>
  </si>
  <si>
    <t>广东实验中学湛江学校、湛江市寸金培才学校</t>
  </si>
  <si>
    <t>何霖燊 梁佳怡</t>
  </si>
  <si>
    <t>邓志梅 黄凡</t>
  </si>
  <si>
    <t>林叶敏 李何凡</t>
  </si>
  <si>
    <t>温秋香 奎玉飞</t>
  </si>
  <si>
    <t>湛江市恒盛实验学校</t>
  </si>
  <si>
    <t>黄子雨 曹婉婷</t>
  </si>
  <si>
    <t>莫延涛 崔海敏</t>
  </si>
  <si>
    <t>阳江市</t>
  </si>
  <si>
    <t>阳江市第一中学</t>
  </si>
  <si>
    <t>利汶峰 黄健峰</t>
  </si>
  <si>
    <t>庞志文 赵良博</t>
  </si>
  <si>
    <t>广州市番禺区洛溪新城中学</t>
  </si>
  <si>
    <t>关文浠 李伊晗</t>
  </si>
  <si>
    <t>何彦宜 谭向荣</t>
  </si>
  <si>
    <t>广东梅县东山中学</t>
  </si>
  <si>
    <t>蔡雨桐 柯振轩</t>
  </si>
  <si>
    <t>邓浩 
吴筱卉</t>
  </si>
  <si>
    <t>汕尾市</t>
  </si>
  <si>
    <t>汕尾市华富学校</t>
  </si>
  <si>
    <t>郑楚腾 苏浩然</t>
  </si>
  <si>
    <t>肖泽生</t>
  </si>
  <si>
    <t>阳江市第一中学、阳江市第一中学实验学校</t>
  </si>
  <si>
    <t>李雨泽</t>
  </si>
  <si>
    <t>关则豪 黄政钧</t>
  </si>
  <si>
    <t>佛山市梅沙双语学校</t>
  </si>
  <si>
    <t>王子航 欧阳希沫</t>
  </si>
  <si>
    <t>李小坡 李俊杰</t>
  </si>
  <si>
    <t>河源市</t>
  </si>
  <si>
    <t>和平县华强中学</t>
  </si>
  <si>
    <t>魏菲娜 卢亭伊</t>
  </si>
  <si>
    <t>叶丙段</t>
  </si>
  <si>
    <t>和平县东华学校</t>
  </si>
  <si>
    <t>吴骏熠</t>
  </si>
  <si>
    <t>吴鸣华 吴媛园</t>
  </si>
  <si>
    <t>刘东阳 何华煜</t>
  </si>
  <si>
    <t>梁峻皓 邱梓希</t>
  </si>
  <si>
    <t>梁健华 曹晓艺</t>
  </si>
  <si>
    <t>佛山市高明区沧江中学</t>
  </si>
  <si>
    <t>邓皓天 高子龙</t>
  </si>
  <si>
    <t>刘子滢 黄超明</t>
  </si>
  <si>
    <t>关开信 陈燊业</t>
  </si>
  <si>
    <t>庞志文 刘润桐</t>
  </si>
  <si>
    <t>广东实验中学湛江学校</t>
  </si>
  <si>
    <t>刘佳玥 李莹仪</t>
  </si>
  <si>
    <t>黄炜颖</t>
  </si>
  <si>
    <t>清远市阳山县阳山中学</t>
  </si>
  <si>
    <t>朱浩闻 胡诗窈</t>
  </si>
  <si>
    <t>蔡朝锋 周金妹</t>
  </si>
  <si>
    <t>陈烨墨 张凌菲</t>
  </si>
  <si>
    <t>广州市从化区鳌头中学</t>
  </si>
  <si>
    <t>许宝滢 许智铭</t>
  </si>
  <si>
    <t>刘会文 刘兴宁</t>
  </si>
  <si>
    <t>梁永皓 梁永轩</t>
  </si>
  <si>
    <t>庞志文 黄政钧</t>
  </si>
  <si>
    <t>文搏杯第十三届广东省青少年科技实践能力挑战赛成绩表（高中组）</t>
  </si>
  <si>
    <t>最高分
模型重量
（0.01g）</t>
  </si>
  <si>
    <t>高分轮
奖励分</t>
  </si>
  <si>
    <t>赛道区域分</t>
  </si>
  <si>
    <t>负重奖励分</t>
  </si>
  <si>
    <t>合计分数</t>
  </si>
  <si>
    <t>模型重量不超150克（例：148.12克）</t>
  </si>
  <si>
    <t>湛江市第四中学</t>
  </si>
  <si>
    <t>李施琦 王子萱</t>
  </si>
  <si>
    <t>杨勇 
郑明斌</t>
  </si>
  <si>
    <t>广东省江门市第一中学</t>
  </si>
  <si>
    <t>简琳峰 林晓锋</t>
  </si>
  <si>
    <t>林梓健 黄晓云</t>
  </si>
  <si>
    <t>许文劲 谭富强</t>
  </si>
  <si>
    <t>刘志强 黄政钧</t>
  </si>
  <si>
    <t>阳江市第一中学
阳江市阳东区第二中学</t>
  </si>
  <si>
    <t>梁启智 林振熙</t>
  </si>
  <si>
    <t>曾坤霞 黄政钧</t>
  </si>
  <si>
    <t>张耀铭  邓任柱</t>
  </si>
  <si>
    <t xml:space="preserve">陈玉芬 莫志森 </t>
  </si>
  <si>
    <t>云浮市云浮中学</t>
  </si>
  <si>
    <t>严静怡 梁淘</t>
  </si>
  <si>
    <t>梁晓莹 梁都</t>
  </si>
  <si>
    <t>杜承泽 许悦</t>
  </si>
  <si>
    <t>刘家华 黄政钧</t>
  </si>
  <si>
    <t>周惠媚 李晓怡</t>
  </si>
  <si>
    <t>杨勇 
龙其忠</t>
  </si>
  <si>
    <t>粱慧杰 李浩芝</t>
  </si>
  <si>
    <t>杨勇 
朱湛红</t>
  </si>
  <si>
    <t>肇庆市广宁县广宁中学</t>
  </si>
  <si>
    <t>郑昌达 刘昭政</t>
  </si>
  <si>
    <t>何少华 周高科</t>
  </si>
  <si>
    <t>吴豪伟 曹豪楠</t>
  </si>
  <si>
    <t>钟欣容 黄政钧</t>
  </si>
  <si>
    <t>江门市棠下中学</t>
  </si>
  <si>
    <t>吴新瑜 余思言</t>
  </si>
  <si>
    <t>吴银凤</t>
  </si>
  <si>
    <t>怀集县第一中学</t>
  </si>
  <si>
    <t>马镛 
莫铭淇</t>
  </si>
  <si>
    <t>刘伟 
聂廷杰</t>
  </si>
  <si>
    <t>广东肇庆中学</t>
  </si>
  <si>
    <t>李先扬 吴启瑞</t>
  </si>
  <si>
    <t>潘海虓 陈志权</t>
  </si>
  <si>
    <t>卢赞深 胡家良</t>
  </si>
  <si>
    <t>冯嘉裕 樊冠明</t>
  </si>
  <si>
    <t>梁晓莹 李孟瑶</t>
  </si>
  <si>
    <t>江门市江海区礼乐中学</t>
  </si>
  <si>
    <t>叶成轩 黎秉俊</t>
  </si>
  <si>
    <t>梁志威 苏绮雯</t>
  </si>
  <si>
    <t>张凤舞 谢永健</t>
  </si>
  <si>
    <t>周 艳 周亚芳</t>
  </si>
  <si>
    <t>卢子洛 张烘铭</t>
  </si>
  <si>
    <t>郭梓铉 谢鑫</t>
  </si>
  <si>
    <t>云浮市伊顿实验学校</t>
  </si>
  <si>
    <t>李想 
刘爽爽</t>
  </si>
  <si>
    <t>陈立乾 罗万森</t>
  </si>
  <si>
    <t>林显材 黄俊霖</t>
  </si>
  <si>
    <t>张赵才 王怡林</t>
  </si>
  <si>
    <t>江关梅 杨学强</t>
  </si>
  <si>
    <t>中山市第一中学</t>
  </si>
  <si>
    <t>黎启楠 朱嘉锐</t>
  </si>
  <si>
    <t>潘志韧</t>
  </si>
  <si>
    <t>东莞市虎门外语学校</t>
  </si>
  <si>
    <t>林庭曦 陈弘睿</t>
  </si>
  <si>
    <t>骆海凤 李嘉振</t>
  </si>
  <si>
    <t>中山市第二中学</t>
  </si>
  <si>
    <t>程星灿 黄海健</t>
  </si>
  <si>
    <t>钟承炎 王玲玲</t>
  </si>
  <si>
    <t>梁谦 
黄旭良</t>
  </si>
  <si>
    <t>张颖禧 李泽宏</t>
  </si>
  <si>
    <t>张永南 韦现军</t>
  </si>
  <si>
    <t>揭阳第一中学</t>
  </si>
  <si>
    <t>张轩源 陈平浩</t>
  </si>
  <si>
    <t>肖佳栋 唐昊</t>
  </si>
  <si>
    <t>黄家辉 郭梓城</t>
  </si>
  <si>
    <t>王玲玲 钟承炎</t>
  </si>
  <si>
    <t>中山市古镇高级中学</t>
  </si>
  <si>
    <t>陈学良 甘展祺</t>
  </si>
  <si>
    <t>李森 
许文莉</t>
  </si>
  <si>
    <t>罗定市培献中学</t>
  </si>
  <si>
    <t>陈军翔 吴浩杨</t>
  </si>
  <si>
    <t>罗立明 梁晓倩</t>
  </si>
  <si>
    <t>茂名市电白区电海中学</t>
  </si>
  <si>
    <t>廖非凡 潘必蓝</t>
  </si>
  <si>
    <t>吴洪邦 许欢华</t>
  </si>
  <si>
    <t>鹿嘉衔 林继韩</t>
  </si>
  <si>
    <t>鹤山市第一中学</t>
  </si>
  <si>
    <t>易家豪 林熙勇</t>
  </si>
  <si>
    <t>谭颖楷 冯少强</t>
  </si>
  <si>
    <r>
      <rPr>
        <sz val="14"/>
        <rFont val="宋体"/>
        <charset val="134"/>
      </rPr>
      <t>清远市华侨中学</t>
    </r>
    <r>
      <rPr>
        <sz val="14"/>
        <rFont val="宋体"/>
        <charset val="134"/>
      </rPr>
      <t xml:space="preserve"> </t>
    </r>
  </si>
  <si>
    <t>梁光浩 李梓轩</t>
  </si>
  <si>
    <t>杨帆</t>
  </si>
  <si>
    <t>东莞市石龙中学</t>
  </si>
  <si>
    <t>陈俊逸 刘世锦</t>
  </si>
  <si>
    <t>杨永宁 殷小凤</t>
  </si>
  <si>
    <t>李泽惠 吴依穗</t>
  </si>
  <si>
    <t>李嘉振 骆海凤</t>
  </si>
  <si>
    <t>清远市清新区第一中学</t>
  </si>
  <si>
    <t xml:space="preserve"> 曾炜铖 林进</t>
  </si>
  <si>
    <t>郑春飞 戴开友</t>
  </si>
  <si>
    <t>高州市第一职业技术学校</t>
  </si>
  <si>
    <t>何坚凌 黄楚翘</t>
  </si>
  <si>
    <t>姚文龙 张岳</t>
  </si>
  <si>
    <t>黄梓豪 陈韵寒</t>
  </si>
  <si>
    <t>杨永宁 袁建成</t>
  </si>
  <si>
    <t>陈嘉锦 许芷晴</t>
  </si>
  <si>
    <t>吴寒冰</t>
  </si>
  <si>
    <t>华南师范大学砺儒高级中学</t>
  </si>
  <si>
    <t>杜佺丛 梁骞</t>
  </si>
  <si>
    <t>刘宗泓 甘乐</t>
  </si>
  <si>
    <t>湛江市第二中学</t>
  </si>
  <si>
    <t>林树春 杨光</t>
  </si>
  <si>
    <t>朱鸿顺 邹小杏</t>
  </si>
  <si>
    <t>弃权</t>
  </si>
  <si>
    <t>肇庆市四会实验中学</t>
  </si>
  <si>
    <t>陈依婧 谭炜静</t>
  </si>
  <si>
    <t>张孝 
王晓东</t>
  </si>
  <si>
    <t>广州市从化区职业技术学校</t>
  </si>
  <si>
    <t>梁泽铭 陈博维</t>
  </si>
  <si>
    <t>黄廷勋 成仕兰</t>
  </si>
  <si>
    <t>云浮市云安区云安中学</t>
  </si>
  <si>
    <t>王妙悦 牛天瑜</t>
  </si>
  <si>
    <t>卢昌映 覃广</t>
  </si>
  <si>
    <t>惠来县慈云世铿中学</t>
  </si>
  <si>
    <t>卢少坤 黄灿鑫</t>
  </si>
  <si>
    <t>林苗华 郭培杰</t>
  </si>
  <si>
    <r>
      <rPr>
        <sz val="14"/>
        <rFont val="宋体"/>
        <charset val="134"/>
      </rPr>
      <t>广东省清远市阳山县南阳中学</t>
    </r>
    <r>
      <rPr>
        <sz val="14"/>
        <rFont val="宋体"/>
        <charset val="134"/>
      </rPr>
      <t xml:space="preserve">
</t>
    </r>
  </si>
  <si>
    <t xml:space="preserve">吴荣锋 唐伟浩 </t>
  </si>
  <si>
    <t xml:space="preserve">李玲玲 陈景奕 </t>
  </si>
  <si>
    <t>信宜市第二中学</t>
  </si>
  <si>
    <t>陆文杰 苏昊想</t>
  </si>
  <si>
    <t>李庆发 李关泉</t>
  </si>
  <si>
    <t>普宁市第二中学</t>
  </si>
  <si>
    <t>黄宝漩 黄佳如</t>
  </si>
  <si>
    <t>郑少平</t>
  </si>
  <si>
    <t>东莞市汽车技术学校</t>
  </si>
  <si>
    <t>李思睿 陈俊雄</t>
  </si>
  <si>
    <t>檀福正 马桂秋</t>
  </si>
  <si>
    <t>普宁市兴文中学</t>
  </si>
  <si>
    <t>陈梓桦 陈泽林</t>
  </si>
  <si>
    <t>蔡晓鸿 陈耿廷</t>
  </si>
  <si>
    <t>赖钟政 陈丹瑜</t>
  </si>
  <si>
    <t>陈红杰 赖文祥</t>
  </si>
  <si>
    <t>佛山市南海区南海实验学校</t>
  </si>
  <si>
    <t>张梓晨 邓骅</t>
  </si>
  <si>
    <t>陈梓樑 黄丽</t>
  </si>
  <si>
    <t>广州市从化区第四中学</t>
  </si>
  <si>
    <t>李锦洋 杜子豪</t>
  </si>
  <si>
    <t>周冬年 李芳辉</t>
  </si>
  <si>
    <t>田杰 
黄枫灿</t>
  </si>
  <si>
    <t>黄水燕 李少萍</t>
  </si>
  <si>
    <t>广州市番禺区石北中学</t>
  </si>
  <si>
    <t>孔韦婷 祝嘉瑜</t>
  </si>
  <si>
    <t>郭建勋 刘丽玲</t>
  </si>
  <si>
    <t>陈伟轩 刘俊杰</t>
  </si>
  <si>
    <t>佛山市季华中学</t>
  </si>
  <si>
    <t>付晓柔 郑煜桐</t>
  </si>
  <si>
    <t>梁健忠 幸洁华</t>
  </si>
  <si>
    <t>佛山市禅城区第二中学</t>
  </si>
  <si>
    <t>麦诗晴 黄雅婧</t>
  </si>
  <si>
    <t>李力行 黄紫薇</t>
  </si>
  <si>
    <t>清远市第二中学</t>
  </si>
  <si>
    <t>马锦豪 宋菁菁</t>
  </si>
  <si>
    <t>刘金良 陈慧</t>
  </si>
  <si>
    <t>徐俊曦 谢昊麟</t>
  </si>
  <si>
    <t>罗冬玲</t>
  </si>
  <si>
    <t>中山市火炬科学技术学校</t>
  </si>
  <si>
    <t>毛世杰 詹泽锦</t>
  </si>
  <si>
    <t>潘萌 陈思蓉</t>
  </si>
  <si>
    <t>化州市第二中学</t>
  </si>
  <si>
    <t>吴辉炎 叶昊东</t>
  </si>
  <si>
    <t>谭剑峰 赖伟舒</t>
  </si>
  <si>
    <t>佛山市高明区纪念中学</t>
  </si>
  <si>
    <t>黄依伊 陈泳如</t>
  </si>
  <si>
    <t>黎海玲 陈创豪</t>
  </si>
  <si>
    <t>李志彬 罗光林</t>
  </si>
  <si>
    <t>冯少强 谭颖楷</t>
  </si>
  <si>
    <t>李雅倩 姚志远</t>
  </si>
  <si>
    <t>叶志杰 黄政钧</t>
  </si>
  <si>
    <t>陈健华 欧文君</t>
  </si>
  <si>
    <t xml:space="preserve">林嘉明 柳向晴 </t>
  </si>
  <si>
    <t xml:space="preserve"> 王焜 钟金星 </t>
  </si>
  <si>
    <t>信宜市信宜中学</t>
  </si>
  <si>
    <t>梁理政 彭琪皓</t>
  </si>
  <si>
    <t>毛洪营 刘婵</t>
  </si>
  <si>
    <t xml:space="preserve">广东省清远市阳山县南阳中学
</t>
  </si>
  <si>
    <t xml:space="preserve">陈俊枫 陈嘉耀  </t>
  </si>
  <si>
    <t xml:space="preserve">陈丽平  李国礼 </t>
  </si>
  <si>
    <t>佛山市顺德区陈村职业技术学校</t>
  </si>
  <si>
    <t>黄坤献 罗嘉宇</t>
  </si>
  <si>
    <t>方显礼 赵海军</t>
  </si>
  <si>
    <t>陈泽元 王科瑾</t>
  </si>
  <si>
    <t>罗辉 
陈宇</t>
  </si>
  <si>
    <t>郑子楠 莫子翔</t>
  </si>
  <si>
    <t>范科金 冯异成</t>
  </si>
  <si>
    <t>广州市从化区流溪中学</t>
  </si>
  <si>
    <t>邝友乐 李依名</t>
  </si>
  <si>
    <t>韩艳 
林志增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</si>
</sst>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\'\'00"/>
  </numFmts>
  <fonts count="38">
    <font>
      <sz val="10"/>
      <color theme="1"/>
      <name val="等线"/>
      <charset val="134"/>
      <scheme val="minor"/>
    </font>
    <font>
      <sz val="10"/>
      <color theme="1"/>
      <name val="仿宋"/>
      <charset val="134"/>
    </font>
    <font>
      <b/>
      <sz val="16"/>
      <color theme="1"/>
      <name val="宋体"/>
      <charset val="134"/>
    </font>
    <font>
      <b/>
      <sz val="14"/>
      <color theme="1"/>
      <name val="等线"/>
      <charset val="134"/>
      <scheme val="minor"/>
    </font>
    <font>
      <b/>
      <sz val="14"/>
      <color theme="1"/>
      <name val="宋体"/>
      <charset val="134"/>
    </font>
    <font>
      <sz val="14"/>
      <color rgb="FFFF0000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4"/>
      <color rgb="FFFF0000"/>
      <name val="等线"/>
      <charset val="134"/>
      <scheme val="minor"/>
    </font>
    <font>
      <sz val="14"/>
      <color theme="1"/>
      <name val="等线"/>
      <charset val="134"/>
      <scheme val="minor"/>
    </font>
    <font>
      <sz val="10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6"/>
      <name val="等线"/>
      <charset val="134"/>
      <scheme val="minor"/>
    </font>
    <font>
      <b/>
      <sz val="14"/>
      <name val="宋体"/>
      <charset val="134"/>
    </font>
    <font>
      <sz val="10"/>
      <color rgb="FFFF000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4"/>
      <color theme="1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6" borderId="10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/>
    </xf>
    <xf numFmtId="176" fontId="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9" fillId="0" borderId="0" xfId="49" applyFont="1" applyAlignment="1">
      <alignment horizontal="center" vertical="center"/>
    </xf>
    <xf numFmtId="0" fontId="0" fillId="0" borderId="0" xfId="49" applyAlignment="1">
      <alignment horizontal="center" vertical="center"/>
    </xf>
    <xf numFmtId="0" fontId="0" fillId="0" borderId="0" xfId="49" applyAlignment="1">
      <alignment horizontal="left" vertical="center"/>
    </xf>
    <xf numFmtId="49" fontId="0" fillId="0" borderId="0" xfId="49" applyNumberFormat="1" applyAlignment="1">
      <alignment horizontal="center" vertical="center"/>
    </xf>
    <xf numFmtId="0" fontId="10" fillId="0" borderId="0" xfId="49" applyFont="1" applyAlignment="1">
      <alignment horizontal="center" vertical="center"/>
    </xf>
    <xf numFmtId="0" fontId="11" fillId="0" borderId="1" xfId="49" applyFont="1" applyBorder="1" applyAlignment="1" applyProtection="1">
      <alignment horizontal="center" vertical="center" wrapText="1"/>
      <protection locked="0"/>
    </xf>
    <xf numFmtId="0" fontId="11" fillId="0" borderId="1" xfId="49" applyFont="1" applyBorder="1" applyAlignment="1" applyProtection="1">
      <alignment horizontal="left" vertical="center" wrapText="1"/>
      <protection locked="0"/>
    </xf>
    <xf numFmtId="49" fontId="11" fillId="0" borderId="1" xfId="49" applyNumberFormat="1" applyFont="1" applyBorder="1" applyAlignment="1" applyProtection="1">
      <alignment horizontal="center" vertical="center" wrapText="1"/>
      <protection locked="0"/>
    </xf>
    <xf numFmtId="0" fontId="4" fillId="2" borderId="1" xfId="49" applyFont="1" applyFill="1" applyBorder="1" applyAlignment="1" applyProtection="1">
      <alignment horizontal="center" vertical="center" wrapText="1"/>
      <protection locked="0"/>
    </xf>
    <xf numFmtId="49" fontId="4" fillId="2" borderId="1" xfId="49" applyNumberFormat="1" applyFont="1" applyFill="1" applyBorder="1" applyAlignment="1" applyProtection="1">
      <alignment horizontal="center" vertical="center"/>
      <protection locked="0"/>
    </xf>
    <xf numFmtId="49" fontId="4" fillId="2" borderId="1" xfId="49" applyNumberFormat="1" applyFont="1" applyFill="1" applyBorder="1" applyAlignment="1" applyProtection="1">
      <alignment horizontal="center" vertical="center" wrapText="1"/>
      <protection locked="0"/>
    </xf>
    <xf numFmtId="49" fontId="12" fillId="0" borderId="1" xfId="49" applyNumberFormat="1" applyFont="1" applyBorder="1" applyAlignment="1">
      <alignment horizontal="center" vertical="center"/>
    </xf>
    <xf numFmtId="0" fontId="12" fillId="0" borderId="1" xfId="49" applyFont="1" applyBorder="1" applyAlignment="1">
      <alignment horizontal="center" vertical="center" wrapText="1"/>
    </xf>
    <xf numFmtId="0" fontId="12" fillId="0" borderId="1" xfId="49" applyFont="1" applyBorder="1" applyAlignment="1">
      <alignment horizontal="left" vertical="center" wrapText="1"/>
    </xf>
    <xf numFmtId="0" fontId="13" fillId="0" borderId="1" xfId="49" applyFont="1" applyBorder="1" applyAlignment="1">
      <alignment horizontal="center" vertical="center"/>
    </xf>
    <xf numFmtId="0" fontId="12" fillId="0" borderId="1" xfId="49" applyFont="1" applyBorder="1" applyAlignment="1">
      <alignment horizontal="center" vertical="center"/>
    </xf>
    <xf numFmtId="177" fontId="12" fillId="0" borderId="1" xfId="49" applyNumberFormat="1" applyFont="1" applyBorder="1" applyAlignment="1">
      <alignment horizontal="center" vertical="center"/>
    </xf>
    <xf numFmtId="0" fontId="14" fillId="0" borderId="1" xfId="49" applyFont="1" applyBorder="1" applyAlignment="1" applyProtection="1">
      <alignment horizontal="center" vertical="center" wrapText="1"/>
      <protection locked="0"/>
    </xf>
    <xf numFmtId="0" fontId="4" fillId="2" borderId="1" xfId="49" applyFont="1" applyFill="1" applyBorder="1" applyAlignment="1" applyProtection="1">
      <alignment horizontal="center" vertical="center"/>
      <protection locked="0"/>
    </xf>
    <xf numFmtId="0" fontId="15" fillId="2" borderId="1" xfId="49" applyFont="1" applyFill="1" applyBorder="1" applyAlignment="1" applyProtection="1">
      <alignment horizontal="center" vertical="center" wrapText="1"/>
      <protection locked="0"/>
    </xf>
    <xf numFmtId="0" fontId="0" fillId="0" borderId="0" xfId="49" applyAlignment="1">
      <alignment horizontal="center" vertical="center" wrapText="1"/>
    </xf>
    <xf numFmtId="177" fontId="10" fillId="0" borderId="0" xfId="49" applyNumberFormat="1" applyFont="1" applyAlignment="1">
      <alignment horizontal="center" vertical="center"/>
    </xf>
    <xf numFmtId="49" fontId="10" fillId="0" borderId="0" xfId="49" applyNumberFormat="1" applyFont="1" applyAlignment="1">
      <alignment horizontal="center" vertical="center"/>
    </xf>
    <xf numFmtId="0" fontId="16" fillId="0" borderId="0" xfId="49" applyFont="1" applyAlignment="1">
      <alignment horizontal="center" vertical="center"/>
    </xf>
    <xf numFmtId="0" fontId="9" fillId="0" borderId="0" xfId="0" applyFont="1">
      <alignment vertical="center"/>
    </xf>
    <xf numFmtId="0" fontId="11" fillId="0" borderId="0" xfId="0" applyFont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8"/>
  <sheetViews>
    <sheetView workbookViewId="0">
      <selection activeCell="A2" sqref="A2:A3"/>
    </sheetView>
  </sheetViews>
  <sheetFormatPr defaultColWidth="9" defaultRowHeight="12.75"/>
  <cols>
    <col min="1" max="1" width="5.14285714285714" style="2" customWidth="1"/>
    <col min="2" max="2" width="7.71428571428571" style="2" customWidth="1"/>
    <col min="3" max="3" width="30.1428571428571" style="2" customWidth="1"/>
    <col min="4" max="5" width="16" style="2" customWidth="1"/>
    <col min="6" max="6" width="17.1428571428571" style="2" hidden="1" customWidth="1"/>
    <col min="7" max="7" width="11.1428571428571" style="2" hidden="1" customWidth="1"/>
    <col min="8" max="8" width="12.5714285714286" style="2" hidden="1" customWidth="1"/>
    <col min="9" max="9" width="6.28571428571429" style="2" hidden="1" customWidth="1"/>
    <col min="10" max="10" width="10" style="2" customWidth="1"/>
    <col min="11" max="11" width="16.7142857142857" style="2" customWidth="1"/>
    <col min="12" max="12" width="6.28571428571429" style="2" hidden="1" customWidth="1"/>
    <col min="13" max="13" width="12.1428571428571" style="2" customWidth="1"/>
    <col min="14" max="14" width="16.5714285714286" style="2" customWidth="1"/>
    <col min="15" max="15" width="11" style="2" customWidth="1"/>
    <col min="16" max="16" width="14" style="2" customWidth="1"/>
    <col min="17" max="17" width="6.42857142857143" customWidth="1"/>
  </cols>
  <sheetData>
    <row r="1" ht="46.15" customHeight="1" spans="1:17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</row>
    <row r="2" s="60" customFormat="1" ht="40.15" customHeight="1" spans="1:17">
      <c r="A2" s="5" t="s">
        <v>1</v>
      </c>
      <c r="B2" s="62" t="s">
        <v>2</v>
      </c>
      <c r="C2" s="5" t="s">
        <v>3</v>
      </c>
      <c r="D2" s="5" t="s">
        <v>4</v>
      </c>
      <c r="E2" s="62" t="s">
        <v>5</v>
      </c>
      <c r="F2" s="63" t="s">
        <v>6</v>
      </c>
      <c r="G2" s="64"/>
      <c r="H2" s="64"/>
      <c r="I2" s="63" t="s">
        <v>7</v>
      </c>
      <c r="J2" s="64"/>
      <c r="K2" s="69"/>
      <c r="L2" s="70" t="s">
        <v>8</v>
      </c>
      <c r="M2" s="71"/>
      <c r="N2" s="72"/>
      <c r="O2" s="62" t="s">
        <v>9</v>
      </c>
      <c r="P2" s="62" t="s">
        <v>10</v>
      </c>
      <c r="Q2" s="62" t="s">
        <v>11</v>
      </c>
    </row>
    <row r="3" s="60" customFormat="1" ht="90" spans="1:17">
      <c r="A3" s="5"/>
      <c r="B3" s="65"/>
      <c r="C3" s="5"/>
      <c r="D3" s="5"/>
      <c r="E3" s="65"/>
      <c r="F3" s="5" t="s">
        <v>12</v>
      </c>
      <c r="G3" s="5" t="s">
        <v>13</v>
      </c>
      <c r="H3" s="5" t="s">
        <v>14</v>
      </c>
      <c r="I3" s="5" t="s">
        <v>15</v>
      </c>
      <c r="J3" s="5" t="s">
        <v>16</v>
      </c>
      <c r="K3" s="5" t="s">
        <v>17</v>
      </c>
      <c r="L3" s="5" t="s">
        <v>15</v>
      </c>
      <c r="M3" s="5" t="s">
        <v>16</v>
      </c>
      <c r="N3" s="5" t="s">
        <v>17</v>
      </c>
      <c r="O3" s="65"/>
      <c r="P3" s="65"/>
      <c r="Q3" s="65"/>
    </row>
    <row r="4" s="1" customFormat="1" ht="24" customHeight="1" spans="1:17">
      <c r="A4" s="66">
        <v>106</v>
      </c>
      <c r="B4" s="66" t="s">
        <v>18</v>
      </c>
      <c r="C4" s="67" t="s">
        <v>19</v>
      </c>
      <c r="D4" s="68" t="s">
        <v>20</v>
      </c>
      <c r="E4" s="68" t="s">
        <v>21</v>
      </c>
      <c r="F4" s="68"/>
      <c r="G4" s="68"/>
      <c r="H4" s="68"/>
      <c r="I4" s="68"/>
      <c r="J4" s="73">
        <v>100</v>
      </c>
      <c r="K4" s="74">
        <v>14.06</v>
      </c>
      <c r="L4" s="75"/>
      <c r="M4" s="73">
        <v>65</v>
      </c>
      <c r="N4" s="74">
        <v>8.66</v>
      </c>
      <c r="O4" s="73">
        <f t="array" ref="O4">_xlfn.IFS(J4&gt;M4,J4,J4&lt;M4,M4,J4=M4,J4)</f>
        <v>100</v>
      </c>
      <c r="P4" s="76">
        <f t="array" ref="P4">_xlfn.IFS(J4&gt;M4,K4,J4&lt;M4,N4,J4=M4,IF(K4&lt;=N4,K4,N4))</f>
        <v>14.06</v>
      </c>
      <c r="Q4" s="77" t="s">
        <v>22</v>
      </c>
    </row>
    <row r="5" s="1" customFormat="1" ht="24" customHeight="1" spans="1:17">
      <c r="A5" s="66">
        <v>61</v>
      </c>
      <c r="B5" s="66" t="s">
        <v>23</v>
      </c>
      <c r="C5" s="67" t="s">
        <v>24</v>
      </c>
      <c r="D5" s="68" t="s">
        <v>25</v>
      </c>
      <c r="E5" s="68" t="s">
        <v>26</v>
      </c>
      <c r="F5" s="68"/>
      <c r="G5" s="68"/>
      <c r="H5" s="68"/>
      <c r="I5" s="68"/>
      <c r="J5" s="73">
        <v>100</v>
      </c>
      <c r="K5" s="74">
        <v>14.09</v>
      </c>
      <c r="L5" s="75"/>
      <c r="M5" s="73">
        <v>60</v>
      </c>
      <c r="N5" s="74">
        <v>9.57</v>
      </c>
      <c r="O5" s="73">
        <f t="array" ref="O5">_xlfn.IFS(J5&gt;M5,J5,J5&lt;M5,M5,J5=M5,J5)</f>
        <v>100</v>
      </c>
      <c r="P5" s="76">
        <f t="array" ref="P5">_xlfn.IFS(J5&gt;M5,K5,J5&lt;M5,N5,J5=M5,IF(K5&lt;=N5,K5,N5))</f>
        <v>14.09</v>
      </c>
      <c r="Q5" s="77" t="s">
        <v>22</v>
      </c>
    </row>
    <row r="6" s="1" customFormat="1" ht="24" customHeight="1" spans="1:17">
      <c r="A6" s="66">
        <v>67</v>
      </c>
      <c r="B6" s="66" t="s">
        <v>18</v>
      </c>
      <c r="C6" s="67" t="s">
        <v>27</v>
      </c>
      <c r="D6" s="68" t="s">
        <v>28</v>
      </c>
      <c r="E6" s="68" t="s">
        <v>29</v>
      </c>
      <c r="F6" s="68"/>
      <c r="G6" s="68"/>
      <c r="H6" s="68"/>
      <c r="I6" s="68"/>
      <c r="J6" s="73">
        <v>100</v>
      </c>
      <c r="K6" s="74">
        <v>14.19</v>
      </c>
      <c r="L6" s="75"/>
      <c r="M6" s="73">
        <v>75</v>
      </c>
      <c r="N6" s="74">
        <v>13.4</v>
      </c>
      <c r="O6" s="73">
        <f t="array" ref="O6">_xlfn.IFS(J6&gt;M6,J6,J6&lt;M6,M6,J6=M6,J6)</f>
        <v>100</v>
      </c>
      <c r="P6" s="76">
        <f t="array" ref="P6">_xlfn.IFS(J6&gt;M6,K6,J6&lt;M6,N6,J6=M6,IF(K6&lt;=N6,K6,N6))</f>
        <v>14.19</v>
      </c>
      <c r="Q6" s="77" t="s">
        <v>22</v>
      </c>
    </row>
    <row r="7" ht="24" customHeight="1" spans="1:17">
      <c r="A7" s="66"/>
      <c r="B7" s="66"/>
      <c r="C7" s="67"/>
      <c r="D7" s="68"/>
      <c r="E7" s="68"/>
      <c r="F7" s="68"/>
      <c r="G7" s="68"/>
      <c r="H7" s="68"/>
      <c r="I7" s="68"/>
      <c r="J7" s="73"/>
      <c r="K7" s="74"/>
      <c r="L7" s="75"/>
      <c r="M7" s="73"/>
      <c r="N7" s="74"/>
      <c r="O7" s="73"/>
      <c r="P7" s="76"/>
      <c r="Q7" s="77"/>
    </row>
    <row r="8" ht="24" customHeight="1" spans="1:17">
      <c r="A8" s="66"/>
      <c r="B8" s="66"/>
      <c r="C8" s="67"/>
      <c r="D8" s="68"/>
      <c r="E8" s="68"/>
      <c r="F8" s="68"/>
      <c r="G8" s="68"/>
      <c r="H8" s="68"/>
      <c r="I8" s="68"/>
      <c r="J8" s="73"/>
      <c r="K8" s="74"/>
      <c r="L8" s="75"/>
      <c r="M8" s="73"/>
      <c r="N8" s="74"/>
      <c r="O8" s="73"/>
      <c r="P8" s="76"/>
      <c r="Q8" s="77"/>
    </row>
    <row r="9" ht="24" customHeight="1" spans="1:17">
      <c r="A9" s="66"/>
      <c r="B9" s="66"/>
      <c r="C9" s="67"/>
      <c r="D9" s="68"/>
      <c r="E9" s="68"/>
      <c r="F9" s="68"/>
      <c r="G9" s="68"/>
      <c r="H9" s="68"/>
      <c r="I9" s="68"/>
      <c r="J9" s="77"/>
      <c r="K9" s="74"/>
      <c r="L9" s="75"/>
      <c r="M9" s="73"/>
      <c r="N9" s="74"/>
      <c r="O9" s="73"/>
      <c r="P9" s="76"/>
      <c r="Q9" s="77"/>
    </row>
    <row r="10" ht="24" customHeight="1" spans="1:17">
      <c r="A10" s="66"/>
      <c r="B10" s="66"/>
      <c r="C10" s="67"/>
      <c r="D10" s="68"/>
      <c r="E10" s="68"/>
      <c r="F10" s="68"/>
      <c r="G10" s="68"/>
      <c r="H10" s="68"/>
      <c r="I10" s="68"/>
      <c r="J10" s="73"/>
      <c r="K10" s="74"/>
      <c r="L10" s="75"/>
      <c r="M10" s="73"/>
      <c r="N10" s="74"/>
      <c r="O10" s="73"/>
      <c r="P10" s="76"/>
      <c r="Q10" s="77"/>
    </row>
    <row r="11" ht="24" customHeight="1" spans="1:17">
      <c r="A11" s="66"/>
      <c r="B11" s="66"/>
      <c r="C11" s="67"/>
      <c r="D11" s="68"/>
      <c r="E11" s="68"/>
      <c r="F11" s="68"/>
      <c r="G11" s="68"/>
      <c r="H11" s="68"/>
      <c r="I11" s="68"/>
      <c r="J11" s="73"/>
      <c r="K11" s="74"/>
      <c r="L11" s="75"/>
      <c r="M11" s="73"/>
      <c r="N11" s="74"/>
      <c r="O11" s="73"/>
      <c r="P11" s="76"/>
      <c r="Q11" s="77"/>
    </row>
    <row r="12" ht="24" customHeight="1" spans="1:17">
      <c r="A12" s="66"/>
      <c r="B12" s="66"/>
      <c r="C12" s="67"/>
      <c r="D12" s="68"/>
      <c r="E12" s="68"/>
      <c r="F12" s="68"/>
      <c r="G12" s="68"/>
      <c r="H12" s="68"/>
      <c r="I12" s="68"/>
      <c r="J12" s="73"/>
      <c r="K12" s="74"/>
      <c r="L12" s="75"/>
      <c r="M12" s="73"/>
      <c r="N12" s="74"/>
      <c r="O12" s="73"/>
      <c r="P12" s="76"/>
      <c r="Q12" s="77"/>
    </row>
    <row r="13" ht="24" customHeight="1" spans="1:17">
      <c r="A13" s="66"/>
      <c r="B13" s="66"/>
      <c r="C13" s="67"/>
      <c r="D13" s="68"/>
      <c r="E13" s="68"/>
      <c r="F13" s="68"/>
      <c r="G13" s="68"/>
      <c r="H13" s="68"/>
      <c r="I13" s="68"/>
      <c r="J13" s="73"/>
      <c r="K13" s="74"/>
      <c r="L13" s="75"/>
      <c r="M13" s="73"/>
      <c r="N13" s="74"/>
      <c r="O13" s="73"/>
      <c r="P13" s="76"/>
      <c r="Q13" s="77"/>
    </row>
    <row r="14" ht="24" customHeight="1" spans="1:17">
      <c r="A14" s="66"/>
      <c r="B14" s="66"/>
      <c r="C14" s="67"/>
      <c r="D14" s="68"/>
      <c r="E14" s="68"/>
      <c r="F14" s="68"/>
      <c r="G14" s="68"/>
      <c r="H14" s="68"/>
      <c r="I14" s="68"/>
      <c r="J14" s="73"/>
      <c r="K14" s="74"/>
      <c r="L14" s="75"/>
      <c r="M14" s="73"/>
      <c r="N14" s="74"/>
      <c r="O14" s="73"/>
      <c r="P14" s="76"/>
      <c r="Q14" s="77"/>
    </row>
    <row r="15" ht="24" customHeight="1" spans="1:17">
      <c r="A15" s="66"/>
      <c r="B15" s="66"/>
      <c r="C15" s="67"/>
      <c r="D15" s="68"/>
      <c r="E15" s="68"/>
      <c r="F15" s="68"/>
      <c r="G15" s="68"/>
      <c r="H15" s="68"/>
      <c r="I15" s="68"/>
      <c r="J15" s="73"/>
      <c r="K15" s="74"/>
      <c r="L15" s="75"/>
      <c r="M15" s="73"/>
      <c r="N15" s="74"/>
      <c r="O15" s="73"/>
      <c r="P15" s="76"/>
      <c r="Q15" s="77"/>
    </row>
    <row r="16" ht="24" customHeight="1" spans="1:17">
      <c r="A16" s="66"/>
      <c r="B16" s="66"/>
      <c r="C16" s="67"/>
      <c r="D16" s="68"/>
      <c r="E16" s="68"/>
      <c r="F16" s="68"/>
      <c r="G16" s="68"/>
      <c r="H16" s="68"/>
      <c r="I16" s="68"/>
      <c r="J16" s="73"/>
      <c r="K16" s="74"/>
      <c r="L16" s="75"/>
      <c r="M16" s="73"/>
      <c r="N16" s="74"/>
      <c r="O16" s="73"/>
      <c r="P16" s="76"/>
      <c r="Q16" s="77"/>
    </row>
    <row r="17" ht="24" customHeight="1" spans="1:17">
      <c r="A17" s="66"/>
      <c r="B17" s="66"/>
      <c r="C17" s="67"/>
      <c r="D17" s="68"/>
      <c r="E17" s="68"/>
      <c r="F17" s="68"/>
      <c r="G17" s="68"/>
      <c r="H17" s="68"/>
      <c r="I17" s="68"/>
      <c r="J17" s="73"/>
      <c r="K17" s="74"/>
      <c r="L17" s="75"/>
      <c r="M17" s="73"/>
      <c r="N17" s="74"/>
      <c r="O17" s="73"/>
      <c r="P17" s="76"/>
      <c r="Q17" s="77"/>
    </row>
    <row r="18" ht="24" customHeight="1" spans="1:17">
      <c r="A18" s="66"/>
      <c r="B18" s="66"/>
      <c r="C18" s="67"/>
      <c r="D18" s="68"/>
      <c r="E18" s="68"/>
      <c r="F18" s="68"/>
      <c r="G18" s="68"/>
      <c r="H18" s="68"/>
      <c r="I18" s="68"/>
      <c r="J18" s="73"/>
      <c r="K18" s="74"/>
      <c r="L18" s="75"/>
      <c r="M18" s="73"/>
      <c r="N18" s="74"/>
      <c r="O18" s="73"/>
      <c r="P18" s="76"/>
      <c r="Q18" s="77"/>
    </row>
    <row r="19" ht="24" customHeight="1" spans="1:17">
      <c r="A19" s="66"/>
      <c r="B19" s="66"/>
      <c r="C19" s="67"/>
      <c r="D19" s="68"/>
      <c r="E19" s="68"/>
      <c r="F19" s="68"/>
      <c r="G19" s="68"/>
      <c r="H19" s="68"/>
      <c r="I19" s="68"/>
      <c r="J19" s="73"/>
      <c r="K19" s="74"/>
      <c r="L19" s="75"/>
      <c r="M19" s="73"/>
      <c r="N19" s="74"/>
      <c r="O19" s="73"/>
      <c r="P19" s="76"/>
      <c r="Q19" s="77"/>
    </row>
    <row r="20" ht="24" customHeight="1" spans="1:17">
      <c r="A20" s="66"/>
      <c r="B20" s="66"/>
      <c r="C20" s="67"/>
      <c r="D20" s="68"/>
      <c r="E20" s="68"/>
      <c r="F20" s="68"/>
      <c r="G20" s="68"/>
      <c r="H20" s="68"/>
      <c r="I20" s="68"/>
      <c r="J20" s="73"/>
      <c r="K20" s="74"/>
      <c r="L20" s="75"/>
      <c r="M20" s="73"/>
      <c r="N20" s="74"/>
      <c r="O20" s="73"/>
      <c r="P20" s="76"/>
      <c r="Q20" s="77"/>
    </row>
    <row r="21" ht="24" customHeight="1" spans="1:17">
      <c r="A21" s="66"/>
      <c r="B21" s="66"/>
      <c r="C21" s="67"/>
      <c r="D21" s="68"/>
      <c r="E21" s="68"/>
      <c r="F21" s="68"/>
      <c r="G21" s="68"/>
      <c r="H21" s="68"/>
      <c r="I21" s="68"/>
      <c r="J21" s="73"/>
      <c r="K21" s="74"/>
      <c r="L21" s="75"/>
      <c r="M21" s="73"/>
      <c r="N21" s="74"/>
      <c r="O21" s="73"/>
      <c r="P21" s="76"/>
      <c r="Q21" s="77"/>
    </row>
    <row r="22" ht="24" customHeight="1" spans="1:17">
      <c r="A22" s="66"/>
      <c r="B22" s="66"/>
      <c r="C22" s="67"/>
      <c r="D22" s="68"/>
      <c r="E22" s="68"/>
      <c r="F22" s="68"/>
      <c r="G22" s="68"/>
      <c r="H22" s="68"/>
      <c r="I22" s="68"/>
      <c r="J22" s="73"/>
      <c r="K22" s="74"/>
      <c r="L22" s="75"/>
      <c r="M22" s="73"/>
      <c r="N22" s="74"/>
      <c r="O22" s="73"/>
      <c r="P22" s="76"/>
      <c r="Q22" s="77"/>
    </row>
    <row r="23" ht="24" customHeight="1" spans="1:17">
      <c r="A23" s="66"/>
      <c r="B23" s="66"/>
      <c r="C23" s="67"/>
      <c r="D23" s="68"/>
      <c r="E23" s="68"/>
      <c r="F23" s="68"/>
      <c r="G23" s="68"/>
      <c r="H23" s="68"/>
      <c r="I23" s="68"/>
      <c r="J23" s="73"/>
      <c r="K23" s="74"/>
      <c r="L23" s="75"/>
      <c r="M23" s="73"/>
      <c r="N23" s="74"/>
      <c r="O23" s="73"/>
      <c r="P23" s="76"/>
      <c r="Q23" s="77"/>
    </row>
    <row r="24" ht="24" customHeight="1" spans="1:17">
      <c r="A24" s="66"/>
      <c r="B24" s="66"/>
      <c r="C24" s="67"/>
      <c r="D24" s="66"/>
      <c r="E24" s="68"/>
      <c r="F24" s="66"/>
      <c r="G24" s="66"/>
      <c r="H24" s="66"/>
      <c r="I24" s="77"/>
      <c r="J24" s="73"/>
      <c r="K24" s="74"/>
      <c r="L24" s="75"/>
      <c r="M24" s="73"/>
      <c r="N24" s="74"/>
      <c r="O24" s="73"/>
      <c r="P24" s="76"/>
      <c r="Q24" s="77"/>
    </row>
    <row r="25" ht="24" customHeight="1" spans="1:17">
      <c r="A25" s="66"/>
      <c r="B25" s="66"/>
      <c r="C25" s="67"/>
      <c r="D25" s="68"/>
      <c r="E25" s="68"/>
      <c r="F25" s="68"/>
      <c r="G25" s="68"/>
      <c r="H25" s="68"/>
      <c r="I25" s="68"/>
      <c r="J25" s="73"/>
      <c r="K25" s="74"/>
      <c r="L25" s="75"/>
      <c r="M25" s="73"/>
      <c r="N25" s="74"/>
      <c r="O25" s="73"/>
      <c r="P25" s="76"/>
      <c r="Q25" s="77"/>
    </row>
    <row r="26" ht="24" customHeight="1" spans="1:17">
      <c r="A26" s="66"/>
      <c r="B26" s="66"/>
      <c r="C26" s="67"/>
      <c r="D26" s="68"/>
      <c r="E26" s="68"/>
      <c r="F26" s="68"/>
      <c r="G26" s="68"/>
      <c r="H26" s="68"/>
      <c r="I26" s="68"/>
      <c r="J26" s="73"/>
      <c r="K26" s="74"/>
      <c r="L26" s="75"/>
      <c r="M26" s="73"/>
      <c r="N26" s="74"/>
      <c r="O26" s="73"/>
      <c r="P26" s="76"/>
      <c r="Q26" s="77"/>
    </row>
    <row r="27" ht="24" customHeight="1" spans="1:17">
      <c r="A27" s="66"/>
      <c r="B27" s="66"/>
      <c r="C27" s="67"/>
      <c r="D27" s="68"/>
      <c r="E27" s="68"/>
      <c r="F27" s="68"/>
      <c r="G27" s="68"/>
      <c r="H27" s="68"/>
      <c r="I27" s="68"/>
      <c r="J27" s="73"/>
      <c r="K27" s="74"/>
      <c r="L27" s="75"/>
      <c r="M27" s="73"/>
      <c r="N27" s="74"/>
      <c r="O27" s="73"/>
      <c r="P27" s="76"/>
      <c r="Q27" s="77"/>
    </row>
    <row r="28" ht="24" customHeight="1" spans="1:17">
      <c r="A28" s="66"/>
      <c r="B28" s="66"/>
      <c r="C28" s="67"/>
      <c r="D28" s="68"/>
      <c r="E28" s="68"/>
      <c r="F28" s="68"/>
      <c r="G28" s="68"/>
      <c r="H28" s="68"/>
      <c r="I28" s="68"/>
      <c r="J28" s="73"/>
      <c r="K28" s="74"/>
      <c r="L28" s="75"/>
      <c r="M28" s="73"/>
      <c r="N28" s="74"/>
      <c r="O28" s="73"/>
      <c r="P28" s="76"/>
      <c r="Q28" s="77"/>
    </row>
    <row r="29" ht="24" customHeight="1" spans="1:17">
      <c r="A29" s="66"/>
      <c r="B29" s="66"/>
      <c r="C29" s="67"/>
      <c r="D29" s="68"/>
      <c r="E29" s="68"/>
      <c r="F29" s="68"/>
      <c r="G29" s="68"/>
      <c r="H29" s="68"/>
      <c r="I29" s="68"/>
      <c r="J29" s="73"/>
      <c r="K29" s="74"/>
      <c r="L29" s="75"/>
      <c r="M29" s="73"/>
      <c r="N29" s="74"/>
      <c r="O29" s="73"/>
      <c r="P29" s="76"/>
      <c r="Q29" s="77"/>
    </row>
    <row r="30" ht="24" customHeight="1" spans="1:17">
      <c r="A30" s="66"/>
      <c r="B30" s="66"/>
      <c r="C30" s="67"/>
      <c r="D30" s="68"/>
      <c r="E30" s="68"/>
      <c r="F30" s="68"/>
      <c r="G30" s="68"/>
      <c r="H30" s="68"/>
      <c r="I30" s="68"/>
      <c r="J30" s="73"/>
      <c r="K30" s="74"/>
      <c r="L30" s="75"/>
      <c r="M30" s="73"/>
      <c r="N30" s="74"/>
      <c r="O30" s="73"/>
      <c r="P30" s="76"/>
      <c r="Q30" s="77"/>
    </row>
    <row r="31" ht="24" customHeight="1" spans="1:17">
      <c r="A31" s="66"/>
      <c r="B31" s="66"/>
      <c r="C31" s="67"/>
      <c r="D31" s="68"/>
      <c r="E31" s="68"/>
      <c r="F31" s="68"/>
      <c r="G31" s="68"/>
      <c r="H31" s="68"/>
      <c r="I31" s="68"/>
      <c r="J31" s="73"/>
      <c r="K31" s="74"/>
      <c r="L31" s="75"/>
      <c r="M31" s="73"/>
      <c r="N31" s="74"/>
      <c r="O31" s="73"/>
      <c r="P31" s="76"/>
      <c r="Q31" s="77"/>
    </row>
    <row r="32" ht="24" customHeight="1" spans="1:17">
      <c r="A32" s="66"/>
      <c r="B32" s="66"/>
      <c r="C32" s="67"/>
      <c r="D32" s="68"/>
      <c r="E32" s="68"/>
      <c r="F32" s="68"/>
      <c r="G32" s="68"/>
      <c r="H32" s="68"/>
      <c r="I32" s="68"/>
      <c r="J32" s="73"/>
      <c r="K32" s="74"/>
      <c r="L32" s="75"/>
      <c r="M32" s="73"/>
      <c r="N32" s="74"/>
      <c r="O32" s="73"/>
      <c r="P32" s="76"/>
      <c r="Q32" s="77"/>
    </row>
    <row r="33" ht="24" customHeight="1" spans="1:17">
      <c r="A33" s="66"/>
      <c r="B33" s="66"/>
      <c r="C33" s="67"/>
      <c r="D33" s="68"/>
      <c r="E33" s="68"/>
      <c r="F33" s="68"/>
      <c r="G33" s="68"/>
      <c r="H33" s="68"/>
      <c r="I33" s="68"/>
      <c r="J33" s="73"/>
      <c r="K33" s="74"/>
      <c r="L33" s="75"/>
      <c r="M33" s="73"/>
      <c r="N33" s="74"/>
      <c r="O33" s="73"/>
      <c r="P33" s="76"/>
      <c r="Q33" s="77"/>
    </row>
    <row r="34" ht="24" customHeight="1" spans="1:17">
      <c r="A34" s="66"/>
      <c r="B34" s="66"/>
      <c r="C34" s="67"/>
      <c r="D34" s="68"/>
      <c r="E34" s="68"/>
      <c r="F34" s="68"/>
      <c r="G34" s="68"/>
      <c r="H34" s="68"/>
      <c r="I34" s="68"/>
      <c r="J34" s="73"/>
      <c r="K34" s="74"/>
      <c r="L34" s="75"/>
      <c r="M34" s="73"/>
      <c r="N34" s="74"/>
      <c r="O34" s="73"/>
      <c r="P34" s="76"/>
      <c r="Q34" s="77"/>
    </row>
    <row r="35" ht="24" customHeight="1" spans="1:17">
      <c r="A35" s="66"/>
      <c r="B35" s="66"/>
      <c r="C35" s="67"/>
      <c r="D35" s="68"/>
      <c r="E35" s="68"/>
      <c r="F35" s="68"/>
      <c r="G35" s="68"/>
      <c r="H35" s="68"/>
      <c r="I35" s="68"/>
      <c r="J35" s="73"/>
      <c r="K35" s="74"/>
      <c r="L35" s="75"/>
      <c r="M35" s="73"/>
      <c r="N35" s="74"/>
      <c r="O35" s="73"/>
      <c r="P35" s="76"/>
      <c r="Q35" s="77"/>
    </row>
    <row r="36" ht="24" customHeight="1" spans="1:17">
      <c r="A36" s="66"/>
      <c r="B36" s="66"/>
      <c r="C36" s="67"/>
      <c r="D36" s="68"/>
      <c r="E36" s="68"/>
      <c r="F36" s="68"/>
      <c r="G36" s="68"/>
      <c r="H36" s="68"/>
      <c r="I36" s="68"/>
      <c r="J36" s="73"/>
      <c r="K36" s="74"/>
      <c r="L36" s="75"/>
      <c r="M36" s="73"/>
      <c r="N36" s="74"/>
      <c r="O36" s="73"/>
      <c r="P36" s="76"/>
      <c r="Q36" s="77"/>
    </row>
    <row r="37" ht="24" customHeight="1" spans="1:17">
      <c r="A37" s="66"/>
      <c r="B37" s="66"/>
      <c r="C37" s="67"/>
      <c r="D37" s="68"/>
      <c r="E37" s="68"/>
      <c r="F37" s="68"/>
      <c r="G37" s="68"/>
      <c r="H37" s="68"/>
      <c r="I37" s="68"/>
      <c r="J37" s="73"/>
      <c r="K37" s="74"/>
      <c r="L37" s="75"/>
      <c r="M37" s="73"/>
      <c r="N37" s="74"/>
      <c r="O37" s="73"/>
      <c r="P37" s="76"/>
      <c r="Q37" s="77"/>
    </row>
    <row r="38" ht="24" customHeight="1" spans="1:17">
      <c r="A38" s="66"/>
      <c r="B38" s="66"/>
      <c r="C38" s="67"/>
      <c r="D38" s="68"/>
      <c r="E38" s="68"/>
      <c r="F38" s="68"/>
      <c r="G38" s="68"/>
      <c r="H38" s="68"/>
      <c r="I38" s="68"/>
      <c r="J38" s="73"/>
      <c r="K38" s="74"/>
      <c r="L38" s="75"/>
      <c r="M38" s="73"/>
      <c r="N38" s="74"/>
      <c r="O38" s="73"/>
      <c r="P38" s="76"/>
      <c r="Q38" s="77"/>
    </row>
    <row r="39" ht="24" customHeight="1" spans="1:17">
      <c r="A39" s="66"/>
      <c r="B39" s="66"/>
      <c r="C39" s="67"/>
      <c r="D39" s="68"/>
      <c r="E39" s="68"/>
      <c r="F39" s="68"/>
      <c r="G39" s="68"/>
      <c r="H39" s="68"/>
      <c r="I39" s="68"/>
      <c r="J39" s="73"/>
      <c r="K39" s="74"/>
      <c r="L39" s="75"/>
      <c r="M39" s="73"/>
      <c r="N39" s="74"/>
      <c r="O39" s="73"/>
      <c r="P39" s="76"/>
      <c r="Q39" s="77"/>
    </row>
    <row r="40" ht="24" customHeight="1" spans="1:17">
      <c r="A40" s="66"/>
      <c r="B40" s="66"/>
      <c r="C40" s="67"/>
      <c r="D40" s="68"/>
      <c r="E40" s="68"/>
      <c r="F40" s="68"/>
      <c r="G40" s="68"/>
      <c r="H40" s="68"/>
      <c r="I40" s="68"/>
      <c r="J40" s="73"/>
      <c r="K40" s="74"/>
      <c r="L40" s="75"/>
      <c r="M40" s="73"/>
      <c r="N40" s="74"/>
      <c r="O40" s="73"/>
      <c r="P40" s="76"/>
      <c r="Q40" s="77"/>
    </row>
    <row r="41" ht="24" customHeight="1" spans="1:17">
      <c r="A41" s="66"/>
      <c r="B41" s="66"/>
      <c r="C41" s="67"/>
      <c r="D41" s="68"/>
      <c r="E41" s="68"/>
      <c r="F41" s="68"/>
      <c r="G41" s="68"/>
      <c r="H41" s="68"/>
      <c r="I41" s="68"/>
      <c r="J41" s="73"/>
      <c r="K41" s="74"/>
      <c r="L41" s="75"/>
      <c r="M41" s="73"/>
      <c r="N41" s="74"/>
      <c r="O41" s="73"/>
      <c r="P41" s="76"/>
      <c r="Q41" s="77"/>
    </row>
    <row r="42" ht="24" customHeight="1" spans="1:17">
      <c r="A42" s="66"/>
      <c r="B42" s="66"/>
      <c r="C42" s="67"/>
      <c r="D42" s="68"/>
      <c r="E42" s="68"/>
      <c r="F42" s="68"/>
      <c r="G42" s="68"/>
      <c r="H42" s="68"/>
      <c r="I42" s="68"/>
      <c r="J42" s="73"/>
      <c r="K42" s="74"/>
      <c r="L42" s="75"/>
      <c r="M42" s="73"/>
      <c r="N42" s="74"/>
      <c r="O42" s="73"/>
      <c r="P42" s="76"/>
      <c r="Q42" s="77"/>
    </row>
    <row r="43" ht="24" customHeight="1" spans="1:17">
      <c r="A43" s="66"/>
      <c r="B43" s="66"/>
      <c r="C43" s="67"/>
      <c r="D43" s="68"/>
      <c r="E43" s="68"/>
      <c r="F43" s="68"/>
      <c r="G43" s="68"/>
      <c r="H43" s="68"/>
      <c r="I43" s="68"/>
      <c r="J43" s="73"/>
      <c r="K43" s="74"/>
      <c r="L43" s="75"/>
      <c r="M43" s="73"/>
      <c r="N43" s="74"/>
      <c r="O43" s="73"/>
      <c r="P43" s="76"/>
      <c r="Q43" s="77"/>
    </row>
    <row r="44" ht="24" customHeight="1" spans="1:17">
      <c r="A44" s="66"/>
      <c r="B44" s="66"/>
      <c r="C44" s="67"/>
      <c r="D44" s="68"/>
      <c r="E44" s="68"/>
      <c r="F44" s="68"/>
      <c r="G44" s="68"/>
      <c r="H44" s="68"/>
      <c r="I44" s="68"/>
      <c r="J44" s="73"/>
      <c r="K44" s="74"/>
      <c r="L44" s="75"/>
      <c r="M44" s="73"/>
      <c r="N44" s="74"/>
      <c r="O44" s="73"/>
      <c r="P44" s="76"/>
      <c r="Q44" s="77"/>
    </row>
    <row r="45" ht="24" customHeight="1" spans="1:17">
      <c r="A45" s="66"/>
      <c r="B45" s="66"/>
      <c r="C45" s="67"/>
      <c r="D45" s="68"/>
      <c r="E45" s="68"/>
      <c r="F45" s="68"/>
      <c r="G45" s="68"/>
      <c r="H45" s="68"/>
      <c r="I45" s="68"/>
      <c r="J45" s="73"/>
      <c r="K45" s="74"/>
      <c r="L45" s="75"/>
      <c r="M45" s="73"/>
      <c r="N45" s="74"/>
      <c r="O45" s="73"/>
      <c r="P45" s="76"/>
      <c r="Q45" s="77"/>
    </row>
    <row r="46" ht="24" customHeight="1" spans="1:17">
      <c r="A46" s="66"/>
      <c r="B46" s="66"/>
      <c r="C46" s="67"/>
      <c r="D46" s="68"/>
      <c r="E46" s="68"/>
      <c r="F46" s="68"/>
      <c r="G46" s="68"/>
      <c r="H46" s="68"/>
      <c r="I46" s="68"/>
      <c r="J46" s="73"/>
      <c r="K46" s="74"/>
      <c r="L46" s="75"/>
      <c r="M46" s="73"/>
      <c r="N46" s="74"/>
      <c r="O46" s="73"/>
      <c r="P46" s="76"/>
      <c r="Q46" s="77"/>
    </row>
    <row r="47" ht="24" customHeight="1" spans="1:17">
      <c r="A47" s="66"/>
      <c r="B47" s="66"/>
      <c r="C47" s="67"/>
      <c r="D47" s="68"/>
      <c r="E47" s="68"/>
      <c r="F47" s="68"/>
      <c r="G47" s="68"/>
      <c r="H47" s="68"/>
      <c r="I47" s="68"/>
      <c r="J47" s="73"/>
      <c r="K47" s="74"/>
      <c r="L47" s="75"/>
      <c r="M47" s="73"/>
      <c r="N47" s="74"/>
      <c r="O47" s="73"/>
      <c r="P47" s="76"/>
      <c r="Q47" s="77"/>
    </row>
    <row r="48" ht="24" customHeight="1" spans="1:17">
      <c r="A48" s="66"/>
      <c r="B48" s="66"/>
      <c r="C48" s="67"/>
      <c r="D48" s="68"/>
      <c r="E48" s="68"/>
      <c r="F48" s="68"/>
      <c r="G48" s="68"/>
      <c r="H48" s="68"/>
      <c r="I48" s="68"/>
      <c r="J48" s="73"/>
      <c r="K48" s="74"/>
      <c r="L48" s="75"/>
      <c r="M48" s="73"/>
      <c r="N48" s="74"/>
      <c r="O48" s="73"/>
      <c r="P48" s="76"/>
      <c r="Q48" s="77"/>
    </row>
    <row r="49" ht="24" customHeight="1" spans="1:17">
      <c r="A49" s="66"/>
      <c r="B49" s="66"/>
      <c r="C49" s="67"/>
      <c r="D49" s="68"/>
      <c r="E49" s="68"/>
      <c r="F49" s="68"/>
      <c r="G49" s="68"/>
      <c r="H49" s="68"/>
      <c r="I49" s="68"/>
      <c r="J49" s="73"/>
      <c r="K49" s="74"/>
      <c r="L49" s="75"/>
      <c r="M49" s="73"/>
      <c r="N49" s="74"/>
      <c r="O49" s="73"/>
      <c r="P49" s="76"/>
      <c r="Q49" s="77"/>
    </row>
    <row r="50" ht="24" customHeight="1" spans="1:17">
      <c r="A50" s="66"/>
      <c r="B50" s="66"/>
      <c r="C50" s="67"/>
      <c r="D50" s="68"/>
      <c r="E50" s="68"/>
      <c r="F50" s="68"/>
      <c r="G50" s="68"/>
      <c r="H50" s="68"/>
      <c r="I50" s="68"/>
      <c r="J50" s="73"/>
      <c r="K50" s="74"/>
      <c r="L50" s="75"/>
      <c r="M50" s="73"/>
      <c r="N50" s="74"/>
      <c r="O50" s="73"/>
      <c r="P50" s="76"/>
      <c r="Q50" s="77"/>
    </row>
    <row r="51" ht="24" customHeight="1" spans="1:17">
      <c r="A51" s="66"/>
      <c r="B51" s="66"/>
      <c r="C51" s="67"/>
      <c r="D51" s="68"/>
      <c r="E51" s="68"/>
      <c r="F51" s="68"/>
      <c r="G51" s="68"/>
      <c r="H51" s="68"/>
      <c r="I51" s="68"/>
      <c r="J51" s="73"/>
      <c r="K51" s="74"/>
      <c r="L51" s="75"/>
      <c r="M51" s="73"/>
      <c r="N51" s="74"/>
      <c r="O51" s="73"/>
      <c r="P51" s="76"/>
      <c r="Q51" s="77"/>
    </row>
    <row r="52" ht="24" customHeight="1" spans="1:17">
      <c r="A52" s="66"/>
      <c r="B52" s="66"/>
      <c r="C52" s="67"/>
      <c r="D52" s="68"/>
      <c r="E52" s="68"/>
      <c r="F52" s="68"/>
      <c r="G52" s="68"/>
      <c r="H52" s="68"/>
      <c r="I52" s="68"/>
      <c r="J52" s="73"/>
      <c r="K52" s="74"/>
      <c r="L52" s="75"/>
      <c r="M52" s="73"/>
      <c r="N52" s="74"/>
      <c r="O52" s="73"/>
      <c r="P52" s="76"/>
      <c r="Q52" s="77"/>
    </row>
    <row r="53" ht="24" customHeight="1" spans="1:17">
      <c r="A53" s="66"/>
      <c r="B53" s="66"/>
      <c r="C53" s="67"/>
      <c r="D53" s="68"/>
      <c r="E53" s="68"/>
      <c r="F53" s="68"/>
      <c r="G53" s="68"/>
      <c r="H53" s="68"/>
      <c r="I53" s="68"/>
      <c r="J53" s="73"/>
      <c r="K53" s="74"/>
      <c r="L53" s="75"/>
      <c r="M53" s="73"/>
      <c r="N53" s="74"/>
      <c r="O53" s="73"/>
      <c r="P53" s="76"/>
      <c r="Q53" s="77"/>
    </row>
    <row r="54" ht="24" customHeight="1" spans="1:17">
      <c r="A54" s="66"/>
      <c r="B54" s="66"/>
      <c r="C54" s="67"/>
      <c r="D54" s="68"/>
      <c r="E54" s="68"/>
      <c r="F54" s="68"/>
      <c r="G54" s="68"/>
      <c r="H54" s="68"/>
      <c r="I54" s="68"/>
      <c r="J54" s="73"/>
      <c r="K54" s="74"/>
      <c r="L54" s="75"/>
      <c r="M54" s="73"/>
      <c r="N54" s="74"/>
      <c r="O54" s="73"/>
      <c r="P54" s="76"/>
      <c r="Q54" s="77"/>
    </row>
    <row r="55" ht="24" customHeight="1" spans="1:17">
      <c r="A55" s="66"/>
      <c r="B55" s="66"/>
      <c r="C55" s="67"/>
      <c r="D55" s="68"/>
      <c r="E55" s="68"/>
      <c r="F55" s="68"/>
      <c r="G55" s="68"/>
      <c r="H55" s="68"/>
      <c r="I55" s="68"/>
      <c r="J55" s="73"/>
      <c r="K55" s="74"/>
      <c r="L55" s="75"/>
      <c r="M55" s="73"/>
      <c r="N55" s="74"/>
      <c r="O55" s="73"/>
      <c r="P55" s="76"/>
      <c r="Q55" s="77"/>
    </row>
    <row r="56" ht="24" customHeight="1" spans="1:17">
      <c r="A56" s="66"/>
      <c r="B56" s="66"/>
      <c r="C56" s="67"/>
      <c r="D56" s="68"/>
      <c r="E56" s="68"/>
      <c r="F56" s="68"/>
      <c r="G56" s="68"/>
      <c r="H56" s="68"/>
      <c r="I56" s="68"/>
      <c r="J56" s="73"/>
      <c r="K56" s="74"/>
      <c r="L56" s="75"/>
      <c r="M56" s="73"/>
      <c r="N56" s="74"/>
      <c r="O56" s="73"/>
      <c r="P56" s="76"/>
      <c r="Q56" s="77"/>
    </row>
    <row r="57" ht="24" customHeight="1" spans="1:17">
      <c r="A57" s="66"/>
      <c r="B57" s="66"/>
      <c r="C57" s="67"/>
      <c r="D57" s="68"/>
      <c r="E57" s="68"/>
      <c r="F57" s="68"/>
      <c r="G57" s="68"/>
      <c r="H57" s="68"/>
      <c r="I57" s="68"/>
      <c r="J57" s="73"/>
      <c r="K57" s="74"/>
      <c r="L57" s="75"/>
      <c r="M57" s="73"/>
      <c r="N57" s="74"/>
      <c r="O57" s="73"/>
      <c r="P57" s="76"/>
      <c r="Q57" s="77"/>
    </row>
    <row r="58" ht="24" customHeight="1" spans="1:17">
      <c r="A58" s="66"/>
      <c r="B58" s="66"/>
      <c r="C58" s="67"/>
      <c r="D58" s="68"/>
      <c r="E58" s="68"/>
      <c r="F58" s="68"/>
      <c r="G58" s="68"/>
      <c r="H58" s="68"/>
      <c r="I58" s="68"/>
      <c r="J58" s="73"/>
      <c r="K58" s="74"/>
      <c r="L58" s="75"/>
      <c r="M58" s="73"/>
      <c r="N58" s="74"/>
      <c r="O58" s="73"/>
      <c r="P58" s="76"/>
      <c r="Q58" s="77"/>
    </row>
    <row r="59" ht="24" customHeight="1" spans="1:17">
      <c r="A59" s="66"/>
      <c r="B59" s="66"/>
      <c r="C59" s="67"/>
      <c r="D59" s="68"/>
      <c r="E59" s="68"/>
      <c r="F59" s="68"/>
      <c r="G59" s="68"/>
      <c r="H59" s="68"/>
      <c r="I59" s="68"/>
      <c r="J59" s="73"/>
      <c r="K59" s="74"/>
      <c r="L59" s="75"/>
      <c r="M59" s="73"/>
      <c r="N59" s="74"/>
      <c r="O59" s="73"/>
      <c r="P59" s="76"/>
      <c r="Q59" s="77"/>
    </row>
    <row r="60" ht="24" customHeight="1" spans="1:17">
      <c r="A60" s="66"/>
      <c r="B60" s="66"/>
      <c r="C60" s="67"/>
      <c r="D60" s="68"/>
      <c r="E60" s="68"/>
      <c r="F60" s="68"/>
      <c r="G60" s="68"/>
      <c r="H60" s="68"/>
      <c r="I60" s="68"/>
      <c r="J60" s="73"/>
      <c r="K60" s="74"/>
      <c r="L60" s="75"/>
      <c r="M60" s="73"/>
      <c r="N60" s="74"/>
      <c r="O60" s="73"/>
      <c r="P60" s="76"/>
      <c r="Q60" s="77"/>
    </row>
    <row r="61" ht="24" customHeight="1" spans="1:17">
      <c r="A61" s="66"/>
      <c r="B61" s="66"/>
      <c r="C61" s="67"/>
      <c r="D61" s="68"/>
      <c r="E61" s="68"/>
      <c r="F61" s="68"/>
      <c r="G61" s="68"/>
      <c r="H61" s="68"/>
      <c r="I61" s="68"/>
      <c r="J61" s="73"/>
      <c r="K61" s="74"/>
      <c r="L61" s="75"/>
      <c r="M61" s="73"/>
      <c r="N61" s="74"/>
      <c r="O61" s="73"/>
      <c r="P61" s="76"/>
      <c r="Q61" s="77"/>
    </row>
    <row r="62" ht="24" customHeight="1" spans="1:17">
      <c r="A62" s="66"/>
      <c r="B62" s="66"/>
      <c r="C62" s="67"/>
      <c r="D62" s="68"/>
      <c r="E62" s="68"/>
      <c r="F62" s="68"/>
      <c r="G62" s="68"/>
      <c r="H62" s="68"/>
      <c r="I62" s="68"/>
      <c r="J62" s="73"/>
      <c r="K62" s="74"/>
      <c r="L62" s="75"/>
      <c r="M62" s="73"/>
      <c r="N62" s="74"/>
      <c r="O62" s="73"/>
      <c r="P62" s="76"/>
      <c r="Q62" s="77"/>
    </row>
    <row r="63" ht="24" customHeight="1" spans="1:17">
      <c r="A63" s="66"/>
      <c r="B63" s="66"/>
      <c r="C63" s="67"/>
      <c r="D63" s="68"/>
      <c r="E63" s="68"/>
      <c r="F63" s="68"/>
      <c r="G63" s="68"/>
      <c r="H63" s="68"/>
      <c r="I63" s="68"/>
      <c r="J63" s="73"/>
      <c r="K63" s="74"/>
      <c r="L63" s="75"/>
      <c r="M63" s="73"/>
      <c r="N63" s="74"/>
      <c r="O63" s="73"/>
      <c r="P63" s="76"/>
      <c r="Q63" s="77"/>
    </row>
    <row r="64" ht="24" customHeight="1" spans="1:17">
      <c r="A64" s="66"/>
      <c r="B64" s="66"/>
      <c r="C64" s="67"/>
      <c r="D64" s="68"/>
      <c r="E64" s="68"/>
      <c r="F64" s="68"/>
      <c r="G64" s="68"/>
      <c r="H64" s="68"/>
      <c r="I64" s="68"/>
      <c r="J64" s="73"/>
      <c r="K64" s="74"/>
      <c r="L64" s="75"/>
      <c r="M64" s="73"/>
      <c r="N64" s="74"/>
      <c r="O64" s="73"/>
      <c r="P64" s="76"/>
      <c r="Q64" s="77"/>
    </row>
    <row r="65" ht="24" customHeight="1" spans="1:17">
      <c r="A65" s="66"/>
      <c r="B65" s="66"/>
      <c r="C65" s="67"/>
      <c r="D65" s="68"/>
      <c r="E65" s="68"/>
      <c r="F65" s="68"/>
      <c r="G65" s="68"/>
      <c r="H65" s="68"/>
      <c r="I65" s="68"/>
      <c r="J65" s="73"/>
      <c r="K65" s="74"/>
      <c r="L65" s="75"/>
      <c r="M65" s="73"/>
      <c r="N65" s="74"/>
      <c r="O65" s="73"/>
      <c r="P65" s="76"/>
      <c r="Q65" s="77"/>
    </row>
    <row r="66" ht="24" customHeight="1" spans="1:17">
      <c r="A66" s="66"/>
      <c r="B66" s="66"/>
      <c r="C66" s="67"/>
      <c r="D66" s="66"/>
      <c r="E66" s="68"/>
      <c r="F66" s="66"/>
      <c r="G66" s="66"/>
      <c r="H66" s="66"/>
      <c r="I66" s="66"/>
      <c r="J66" s="73"/>
      <c r="K66" s="74"/>
      <c r="L66" s="75"/>
      <c r="M66" s="73"/>
      <c r="N66" s="74"/>
      <c r="O66" s="73"/>
      <c r="P66" s="76"/>
      <c r="Q66" s="77"/>
    </row>
    <row r="67" ht="24" customHeight="1" spans="1:17">
      <c r="A67" s="66"/>
      <c r="B67" s="66"/>
      <c r="C67" s="67"/>
      <c r="D67" s="68"/>
      <c r="E67" s="68"/>
      <c r="F67" s="68"/>
      <c r="G67" s="68"/>
      <c r="H67" s="68"/>
      <c r="I67" s="68"/>
      <c r="J67" s="73"/>
      <c r="K67" s="74"/>
      <c r="L67" s="75"/>
      <c r="M67" s="73"/>
      <c r="N67" s="74"/>
      <c r="O67" s="73"/>
      <c r="P67" s="76"/>
      <c r="Q67" s="77"/>
    </row>
    <row r="68" ht="24" customHeight="1" spans="1:17">
      <c r="A68" s="66"/>
      <c r="B68" s="66"/>
      <c r="C68" s="67"/>
      <c r="D68" s="68"/>
      <c r="E68" s="68"/>
      <c r="F68" s="68"/>
      <c r="G68" s="68"/>
      <c r="H68" s="68"/>
      <c r="I68" s="68"/>
      <c r="J68" s="73"/>
      <c r="K68" s="74"/>
      <c r="L68" s="75"/>
      <c r="M68" s="73"/>
      <c r="N68" s="74"/>
      <c r="O68" s="73"/>
      <c r="P68" s="76"/>
      <c r="Q68" s="77"/>
    </row>
    <row r="69" ht="24" customHeight="1" spans="1:17">
      <c r="A69" s="66"/>
      <c r="B69" s="66"/>
      <c r="C69" s="67"/>
      <c r="D69" s="68"/>
      <c r="E69" s="68"/>
      <c r="F69" s="68"/>
      <c r="G69" s="68"/>
      <c r="H69" s="68"/>
      <c r="I69" s="68"/>
      <c r="J69" s="73"/>
      <c r="K69" s="74"/>
      <c r="L69" s="75"/>
      <c r="M69" s="73"/>
      <c r="N69" s="74"/>
      <c r="O69" s="73"/>
      <c r="P69" s="76"/>
      <c r="Q69" s="77"/>
    </row>
    <row r="70" ht="24" customHeight="1" spans="1:17">
      <c r="A70" s="66"/>
      <c r="B70" s="66"/>
      <c r="C70" s="67"/>
      <c r="D70" s="68"/>
      <c r="E70" s="68"/>
      <c r="F70" s="68"/>
      <c r="G70" s="68"/>
      <c r="H70" s="68"/>
      <c r="I70" s="68"/>
      <c r="J70" s="73"/>
      <c r="K70" s="74"/>
      <c r="L70" s="75"/>
      <c r="M70" s="73"/>
      <c r="N70" s="74"/>
      <c r="O70" s="73"/>
      <c r="P70" s="76"/>
      <c r="Q70" s="77"/>
    </row>
    <row r="71" ht="24" customHeight="1" spans="1:17">
      <c r="A71" s="66"/>
      <c r="B71" s="66"/>
      <c r="C71" s="67"/>
      <c r="D71" s="68"/>
      <c r="E71" s="68"/>
      <c r="F71" s="68"/>
      <c r="G71" s="68"/>
      <c r="H71" s="68"/>
      <c r="I71" s="68"/>
      <c r="J71" s="73"/>
      <c r="K71" s="74"/>
      <c r="L71" s="75"/>
      <c r="M71" s="73"/>
      <c r="N71" s="74"/>
      <c r="O71" s="73"/>
      <c r="P71" s="76"/>
      <c r="Q71" s="77"/>
    </row>
    <row r="72" ht="24" customHeight="1" spans="1:17">
      <c r="A72" s="66"/>
      <c r="B72" s="66"/>
      <c r="C72" s="67"/>
      <c r="D72" s="68"/>
      <c r="E72" s="68"/>
      <c r="F72" s="68"/>
      <c r="G72" s="68"/>
      <c r="H72" s="68"/>
      <c r="I72" s="68"/>
      <c r="J72" s="73"/>
      <c r="K72" s="74"/>
      <c r="L72" s="75"/>
      <c r="M72" s="73"/>
      <c r="N72" s="74"/>
      <c r="O72" s="73"/>
      <c r="P72" s="76"/>
      <c r="Q72" s="77"/>
    </row>
    <row r="73" ht="24" customHeight="1" spans="1:17">
      <c r="A73" s="66"/>
      <c r="B73" s="66"/>
      <c r="C73" s="67"/>
      <c r="D73" s="68"/>
      <c r="E73" s="68"/>
      <c r="F73" s="68"/>
      <c r="G73" s="68"/>
      <c r="H73" s="68"/>
      <c r="I73" s="68"/>
      <c r="J73" s="73"/>
      <c r="K73" s="74"/>
      <c r="L73" s="75"/>
      <c r="M73" s="73"/>
      <c r="N73" s="74"/>
      <c r="O73" s="73"/>
      <c r="P73" s="76"/>
      <c r="Q73" s="77"/>
    </row>
    <row r="74" ht="24" customHeight="1" spans="1:17">
      <c r="A74" s="66"/>
      <c r="B74" s="66"/>
      <c r="C74" s="67"/>
      <c r="D74" s="68"/>
      <c r="E74" s="68"/>
      <c r="F74" s="68"/>
      <c r="G74" s="68"/>
      <c r="H74" s="68"/>
      <c r="I74" s="68"/>
      <c r="J74" s="73"/>
      <c r="K74" s="74"/>
      <c r="L74" s="75"/>
      <c r="M74" s="73"/>
      <c r="N74" s="74"/>
      <c r="O74" s="73"/>
      <c r="P74" s="76"/>
      <c r="Q74" s="77"/>
    </row>
    <row r="75" ht="24" customHeight="1" spans="1:17">
      <c r="A75" s="66"/>
      <c r="B75" s="66"/>
      <c r="C75" s="67"/>
      <c r="D75" s="68"/>
      <c r="E75" s="68"/>
      <c r="F75" s="68"/>
      <c r="G75" s="68"/>
      <c r="H75" s="68"/>
      <c r="I75" s="68"/>
      <c r="J75" s="73"/>
      <c r="K75" s="74"/>
      <c r="L75" s="75"/>
      <c r="M75" s="73"/>
      <c r="N75" s="74"/>
      <c r="O75" s="73"/>
      <c r="P75" s="76"/>
      <c r="Q75" s="77"/>
    </row>
    <row r="76" ht="24" customHeight="1" spans="1:17">
      <c r="A76" s="66"/>
      <c r="B76" s="66"/>
      <c r="C76" s="67"/>
      <c r="D76" s="68"/>
      <c r="E76" s="68"/>
      <c r="F76" s="68"/>
      <c r="G76" s="68"/>
      <c r="H76" s="68"/>
      <c r="I76" s="68"/>
      <c r="J76" s="73"/>
      <c r="K76" s="74"/>
      <c r="L76" s="75"/>
      <c r="M76" s="73"/>
      <c r="N76" s="74"/>
      <c r="O76" s="73"/>
      <c r="P76" s="76"/>
      <c r="Q76" s="77"/>
    </row>
    <row r="77" ht="24" customHeight="1" spans="1:17">
      <c r="A77" s="66"/>
      <c r="B77" s="66"/>
      <c r="C77" s="67"/>
      <c r="D77" s="68"/>
      <c r="E77" s="68"/>
      <c r="F77" s="68"/>
      <c r="G77" s="68"/>
      <c r="H77" s="68"/>
      <c r="I77" s="68"/>
      <c r="J77" s="73"/>
      <c r="K77" s="74"/>
      <c r="L77" s="75"/>
      <c r="M77" s="73"/>
      <c r="N77" s="74"/>
      <c r="O77" s="73"/>
      <c r="P77" s="76"/>
      <c r="Q77" s="77"/>
    </row>
    <row r="78" ht="24" customHeight="1" spans="1:17">
      <c r="A78" s="66"/>
      <c r="B78" s="66"/>
      <c r="C78" s="67"/>
      <c r="D78" s="68"/>
      <c r="E78" s="68"/>
      <c r="F78" s="68"/>
      <c r="G78" s="68"/>
      <c r="H78" s="68"/>
      <c r="I78" s="68"/>
      <c r="J78" s="73"/>
      <c r="K78" s="74"/>
      <c r="L78" s="75"/>
      <c r="M78" s="73"/>
      <c r="N78" s="74"/>
      <c r="O78" s="73"/>
      <c r="P78" s="76"/>
      <c r="Q78" s="77"/>
    </row>
    <row r="79" ht="24" customHeight="1" spans="1:17">
      <c r="A79" s="66"/>
      <c r="B79" s="66"/>
      <c r="C79" s="67"/>
      <c r="D79" s="68"/>
      <c r="E79" s="68"/>
      <c r="F79" s="68"/>
      <c r="G79" s="68"/>
      <c r="H79" s="68"/>
      <c r="I79" s="68"/>
      <c r="J79" s="73"/>
      <c r="K79" s="74"/>
      <c r="L79" s="75"/>
      <c r="M79" s="73"/>
      <c r="N79" s="74"/>
      <c r="O79" s="73"/>
      <c r="P79" s="76"/>
      <c r="Q79" s="77"/>
    </row>
    <row r="80" ht="24" customHeight="1" spans="1:17">
      <c r="A80" s="66"/>
      <c r="B80" s="66"/>
      <c r="C80" s="67"/>
      <c r="D80" s="68"/>
      <c r="E80" s="68"/>
      <c r="F80" s="68"/>
      <c r="G80" s="68"/>
      <c r="H80" s="68"/>
      <c r="I80" s="68"/>
      <c r="J80" s="73"/>
      <c r="K80" s="74"/>
      <c r="L80" s="75"/>
      <c r="M80" s="73"/>
      <c r="N80" s="74"/>
      <c r="O80" s="73"/>
      <c r="P80" s="76"/>
      <c r="Q80" s="77"/>
    </row>
    <row r="81" ht="24" customHeight="1" spans="1:17">
      <c r="A81" s="66"/>
      <c r="B81" s="66"/>
      <c r="C81" s="67"/>
      <c r="D81" s="68"/>
      <c r="E81" s="68"/>
      <c r="F81" s="68"/>
      <c r="G81" s="68"/>
      <c r="H81" s="68"/>
      <c r="I81" s="68"/>
      <c r="J81" s="73"/>
      <c r="K81" s="74"/>
      <c r="L81" s="75"/>
      <c r="M81" s="73"/>
      <c r="N81" s="74"/>
      <c r="O81" s="73"/>
      <c r="P81" s="76"/>
      <c r="Q81" s="77"/>
    </row>
    <row r="82" ht="24" customHeight="1" spans="1:17">
      <c r="A82" s="66"/>
      <c r="B82" s="66"/>
      <c r="C82" s="67"/>
      <c r="D82" s="68"/>
      <c r="E82" s="68"/>
      <c r="F82" s="68"/>
      <c r="G82" s="68"/>
      <c r="H82" s="68"/>
      <c r="I82" s="68"/>
      <c r="J82" s="73"/>
      <c r="K82" s="74"/>
      <c r="L82" s="75"/>
      <c r="M82" s="73"/>
      <c r="N82" s="74"/>
      <c r="O82" s="73"/>
      <c r="P82" s="76"/>
      <c r="Q82" s="77"/>
    </row>
    <row r="83" ht="24" customHeight="1" spans="1:17">
      <c r="A83" s="66"/>
      <c r="B83" s="66"/>
      <c r="C83" s="67"/>
      <c r="D83" s="68"/>
      <c r="E83" s="68"/>
      <c r="F83" s="68"/>
      <c r="G83" s="68"/>
      <c r="H83" s="68"/>
      <c r="I83" s="68"/>
      <c r="J83" s="73"/>
      <c r="K83" s="74"/>
      <c r="L83" s="75"/>
      <c r="M83" s="73"/>
      <c r="N83" s="74"/>
      <c r="O83" s="73"/>
      <c r="P83" s="76"/>
      <c r="Q83" s="77"/>
    </row>
    <row r="84" ht="24" customHeight="1" spans="1:17">
      <c r="A84" s="66"/>
      <c r="B84" s="66"/>
      <c r="C84" s="67"/>
      <c r="D84" s="68"/>
      <c r="E84" s="68"/>
      <c r="F84" s="68"/>
      <c r="G84" s="68"/>
      <c r="H84" s="68"/>
      <c r="I84" s="68"/>
      <c r="J84" s="73"/>
      <c r="K84" s="74"/>
      <c r="L84" s="75"/>
      <c r="M84" s="73"/>
      <c r="N84" s="74"/>
      <c r="O84" s="73"/>
      <c r="P84" s="76"/>
      <c r="Q84" s="77"/>
    </row>
    <row r="85" ht="24" customHeight="1" spans="1:17">
      <c r="A85" s="66"/>
      <c r="B85" s="66"/>
      <c r="C85" s="67"/>
      <c r="D85" s="68"/>
      <c r="E85" s="68"/>
      <c r="F85" s="68"/>
      <c r="G85" s="68"/>
      <c r="H85" s="68"/>
      <c r="I85" s="68"/>
      <c r="J85" s="73"/>
      <c r="K85" s="74"/>
      <c r="L85" s="75"/>
      <c r="M85" s="73"/>
      <c r="N85" s="74"/>
      <c r="O85" s="73"/>
      <c r="P85" s="76"/>
      <c r="Q85" s="77"/>
    </row>
    <row r="86" ht="24" customHeight="1" spans="1:17">
      <c r="A86" s="66"/>
      <c r="B86" s="66"/>
      <c r="C86" s="67"/>
      <c r="D86" s="68"/>
      <c r="E86" s="68"/>
      <c r="F86" s="68"/>
      <c r="G86" s="68"/>
      <c r="H86" s="68"/>
      <c r="I86" s="68"/>
      <c r="J86" s="73"/>
      <c r="K86" s="74"/>
      <c r="L86" s="75"/>
      <c r="M86" s="73"/>
      <c r="N86" s="74"/>
      <c r="O86" s="73"/>
      <c r="P86" s="76"/>
      <c r="Q86" s="77"/>
    </row>
    <row r="87" ht="24" customHeight="1" spans="1:17">
      <c r="A87" s="66"/>
      <c r="B87" s="66"/>
      <c r="C87" s="67"/>
      <c r="D87" s="68"/>
      <c r="E87" s="68"/>
      <c r="F87" s="68"/>
      <c r="G87" s="68"/>
      <c r="H87" s="68"/>
      <c r="I87" s="68"/>
      <c r="J87" s="73"/>
      <c r="K87" s="74"/>
      <c r="L87" s="75"/>
      <c r="M87" s="73"/>
      <c r="N87" s="74"/>
      <c r="O87" s="73"/>
      <c r="P87" s="76"/>
      <c r="Q87" s="77"/>
    </row>
    <row r="88" ht="24" customHeight="1" spans="1:17">
      <c r="A88" s="66"/>
      <c r="B88" s="66"/>
      <c r="C88" s="67"/>
      <c r="D88" s="68"/>
      <c r="E88" s="68"/>
      <c r="F88" s="68"/>
      <c r="G88" s="68"/>
      <c r="H88" s="68"/>
      <c r="I88" s="68"/>
      <c r="J88" s="73"/>
      <c r="K88" s="74"/>
      <c r="L88" s="75"/>
      <c r="M88" s="73"/>
      <c r="N88" s="74"/>
      <c r="O88" s="73"/>
      <c r="P88" s="76"/>
      <c r="Q88" s="77"/>
    </row>
    <row r="89" ht="24" customHeight="1" spans="1:17">
      <c r="A89" s="66"/>
      <c r="B89" s="66"/>
      <c r="C89" s="67"/>
      <c r="D89" s="68"/>
      <c r="E89" s="68"/>
      <c r="F89" s="68"/>
      <c r="G89" s="68"/>
      <c r="H89" s="68"/>
      <c r="I89" s="68"/>
      <c r="J89" s="73"/>
      <c r="K89" s="74"/>
      <c r="L89" s="75"/>
      <c r="M89" s="73"/>
      <c r="N89" s="74"/>
      <c r="O89" s="73"/>
      <c r="P89" s="76"/>
      <c r="Q89" s="77"/>
    </row>
    <row r="90" ht="24" customHeight="1" spans="1:17">
      <c r="A90" s="66"/>
      <c r="B90" s="66"/>
      <c r="C90" s="67"/>
      <c r="D90" s="68"/>
      <c r="E90" s="68"/>
      <c r="F90" s="68"/>
      <c r="G90" s="68"/>
      <c r="H90" s="68"/>
      <c r="I90" s="68"/>
      <c r="J90" s="73"/>
      <c r="K90" s="74"/>
      <c r="L90" s="75"/>
      <c r="M90" s="73"/>
      <c r="N90" s="74"/>
      <c r="O90" s="73"/>
      <c r="P90" s="76"/>
      <c r="Q90" s="77"/>
    </row>
    <row r="91" ht="24" customHeight="1" spans="1:17">
      <c r="A91" s="66"/>
      <c r="B91" s="66"/>
      <c r="C91" s="67"/>
      <c r="D91" s="68"/>
      <c r="E91" s="68"/>
      <c r="F91" s="68"/>
      <c r="G91" s="68"/>
      <c r="H91" s="68"/>
      <c r="I91" s="68"/>
      <c r="J91" s="73"/>
      <c r="K91" s="74"/>
      <c r="L91" s="75"/>
      <c r="M91" s="73"/>
      <c r="N91" s="74"/>
      <c r="O91" s="73"/>
      <c r="P91" s="76"/>
      <c r="Q91" s="77"/>
    </row>
    <row r="92" ht="24" customHeight="1" spans="1:17">
      <c r="A92" s="66"/>
      <c r="B92" s="66"/>
      <c r="C92" s="67"/>
      <c r="D92" s="68"/>
      <c r="E92" s="68"/>
      <c r="F92" s="68"/>
      <c r="G92" s="68"/>
      <c r="H92" s="68"/>
      <c r="I92" s="68"/>
      <c r="J92" s="73"/>
      <c r="K92" s="74"/>
      <c r="L92" s="75"/>
      <c r="M92" s="73"/>
      <c r="N92" s="74"/>
      <c r="O92" s="73"/>
      <c r="P92" s="76"/>
      <c r="Q92" s="77"/>
    </row>
    <row r="93" ht="24" customHeight="1" spans="1:17">
      <c r="A93" s="66"/>
      <c r="B93" s="66"/>
      <c r="C93" s="67"/>
      <c r="D93" s="68"/>
      <c r="E93" s="68"/>
      <c r="F93" s="68"/>
      <c r="G93" s="68"/>
      <c r="H93" s="68"/>
      <c r="I93" s="68"/>
      <c r="J93" s="73"/>
      <c r="K93" s="74"/>
      <c r="L93" s="75"/>
      <c r="M93" s="73"/>
      <c r="N93" s="74"/>
      <c r="O93" s="73"/>
      <c r="P93" s="76"/>
      <c r="Q93" s="77"/>
    </row>
    <row r="94" ht="24" customHeight="1" spans="1:17">
      <c r="A94" s="66"/>
      <c r="B94" s="66"/>
      <c r="C94" s="67"/>
      <c r="D94" s="68"/>
      <c r="E94" s="68"/>
      <c r="F94" s="68"/>
      <c r="G94" s="68"/>
      <c r="H94" s="68"/>
      <c r="I94" s="68"/>
      <c r="J94" s="73"/>
      <c r="K94" s="74"/>
      <c r="L94" s="75"/>
      <c r="M94" s="73"/>
      <c r="N94" s="74"/>
      <c r="O94" s="73"/>
      <c r="P94" s="76"/>
      <c r="Q94" s="77"/>
    </row>
    <row r="95" ht="24" customHeight="1" spans="1:17">
      <c r="A95" s="66"/>
      <c r="B95" s="66"/>
      <c r="C95" s="67"/>
      <c r="D95" s="68"/>
      <c r="E95" s="68"/>
      <c r="F95" s="68"/>
      <c r="G95" s="68"/>
      <c r="H95" s="68"/>
      <c r="I95" s="68"/>
      <c r="J95" s="73"/>
      <c r="K95" s="74"/>
      <c r="L95" s="75"/>
      <c r="M95" s="73"/>
      <c r="N95" s="74"/>
      <c r="O95" s="73"/>
      <c r="P95" s="76"/>
      <c r="Q95" s="77"/>
    </row>
    <row r="96" ht="24" customHeight="1" spans="1:17">
      <c r="A96" s="66"/>
      <c r="B96" s="66"/>
      <c r="C96" s="67"/>
      <c r="D96" s="68"/>
      <c r="E96" s="68"/>
      <c r="F96" s="68"/>
      <c r="G96" s="68"/>
      <c r="H96" s="68"/>
      <c r="I96" s="68"/>
      <c r="J96" s="73"/>
      <c r="K96" s="74"/>
      <c r="L96" s="75"/>
      <c r="M96" s="73"/>
      <c r="N96" s="74"/>
      <c r="O96" s="73"/>
      <c r="P96" s="76"/>
      <c r="Q96" s="77"/>
    </row>
    <row r="97" ht="24" customHeight="1" spans="1:17">
      <c r="A97" s="66"/>
      <c r="B97" s="66"/>
      <c r="C97" s="67"/>
      <c r="D97" s="68"/>
      <c r="E97" s="68"/>
      <c r="F97" s="68"/>
      <c r="G97" s="68"/>
      <c r="H97" s="68"/>
      <c r="I97" s="68"/>
      <c r="J97" s="73"/>
      <c r="K97" s="74"/>
      <c r="L97" s="75"/>
      <c r="M97" s="73"/>
      <c r="N97" s="74"/>
      <c r="O97" s="73"/>
      <c r="P97" s="76"/>
      <c r="Q97" s="77"/>
    </row>
    <row r="98" ht="24" customHeight="1" spans="1:17">
      <c r="A98" s="66"/>
      <c r="B98" s="66"/>
      <c r="C98" s="67"/>
      <c r="D98" s="68"/>
      <c r="E98" s="68"/>
      <c r="F98" s="68"/>
      <c r="G98" s="68"/>
      <c r="H98" s="68"/>
      <c r="I98" s="68"/>
      <c r="J98" s="73"/>
      <c r="K98" s="74"/>
      <c r="L98" s="75"/>
      <c r="M98" s="73"/>
      <c r="N98" s="74"/>
      <c r="O98" s="73"/>
      <c r="P98" s="76"/>
      <c r="Q98" s="77"/>
    </row>
    <row r="99" ht="24" customHeight="1" spans="1:17">
      <c r="A99" s="66"/>
      <c r="B99" s="66"/>
      <c r="C99" s="67"/>
      <c r="D99" s="68"/>
      <c r="E99" s="68"/>
      <c r="F99" s="68"/>
      <c r="G99" s="68"/>
      <c r="H99" s="68"/>
      <c r="I99" s="68"/>
      <c r="J99" s="73"/>
      <c r="K99" s="74"/>
      <c r="L99" s="75"/>
      <c r="M99" s="73"/>
      <c r="N99" s="74"/>
      <c r="O99" s="73"/>
      <c r="P99" s="76"/>
      <c r="Q99" s="77"/>
    </row>
    <row r="100" ht="24" customHeight="1" spans="1:17">
      <c r="A100" s="66"/>
      <c r="B100" s="66"/>
      <c r="C100" s="67"/>
      <c r="D100" s="68"/>
      <c r="E100" s="68"/>
      <c r="F100" s="68"/>
      <c r="G100" s="68"/>
      <c r="H100" s="68"/>
      <c r="I100" s="68"/>
      <c r="J100" s="73"/>
      <c r="K100" s="74"/>
      <c r="L100" s="75"/>
      <c r="M100" s="73"/>
      <c r="N100" s="74"/>
      <c r="O100" s="73"/>
      <c r="P100" s="76"/>
      <c r="Q100" s="77"/>
    </row>
    <row r="101" ht="24" customHeight="1" spans="1:17">
      <c r="A101" s="66"/>
      <c r="B101" s="66"/>
      <c r="C101" s="67"/>
      <c r="D101" s="68"/>
      <c r="E101" s="68"/>
      <c r="F101" s="68"/>
      <c r="G101" s="68"/>
      <c r="H101" s="68"/>
      <c r="I101" s="68"/>
      <c r="J101" s="73"/>
      <c r="K101" s="74"/>
      <c r="L101" s="75"/>
      <c r="M101" s="73"/>
      <c r="N101" s="74"/>
      <c r="O101" s="73"/>
      <c r="P101" s="76"/>
      <c r="Q101" s="77"/>
    </row>
    <row r="102" ht="24" customHeight="1" spans="1:17">
      <c r="A102" s="66"/>
      <c r="B102" s="66"/>
      <c r="C102" s="67"/>
      <c r="D102" s="68"/>
      <c r="E102" s="68"/>
      <c r="F102" s="68"/>
      <c r="G102" s="68"/>
      <c r="H102" s="68"/>
      <c r="I102" s="68"/>
      <c r="J102" s="73"/>
      <c r="K102" s="74"/>
      <c r="L102" s="75"/>
      <c r="M102" s="73"/>
      <c r="N102" s="74"/>
      <c r="O102" s="73"/>
      <c r="P102" s="76"/>
      <c r="Q102" s="77"/>
    </row>
    <row r="103" ht="24" customHeight="1" spans="1:17">
      <c r="A103" s="66"/>
      <c r="B103" s="66"/>
      <c r="C103" s="67"/>
      <c r="D103" s="68"/>
      <c r="E103" s="68"/>
      <c r="F103" s="68"/>
      <c r="G103" s="68"/>
      <c r="H103" s="68"/>
      <c r="I103" s="68"/>
      <c r="J103" s="73"/>
      <c r="K103" s="74"/>
      <c r="L103" s="75"/>
      <c r="M103" s="73"/>
      <c r="N103" s="74"/>
      <c r="O103" s="73"/>
      <c r="P103" s="76"/>
      <c r="Q103" s="77"/>
    </row>
    <row r="104" ht="24" customHeight="1" spans="1:17">
      <c r="A104" s="66"/>
      <c r="B104" s="66"/>
      <c r="C104" s="67"/>
      <c r="D104" s="68"/>
      <c r="E104" s="68"/>
      <c r="F104" s="68"/>
      <c r="G104" s="68"/>
      <c r="H104" s="68"/>
      <c r="I104" s="68"/>
      <c r="J104" s="73"/>
      <c r="K104" s="74"/>
      <c r="L104" s="75"/>
      <c r="M104" s="73"/>
      <c r="N104" s="74"/>
      <c r="O104" s="73"/>
      <c r="P104" s="76"/>
      <c r="Q104" s="77"/>
    </row>
    <row r="105" ht="24" customHeight="1" spans="1:17">
      <c r="A105" s="66"/>
      <c r="B105" s="66"/>
      <c r="C105" s="67"/>
      <c r="D105" s="68"/>
      <c r="E105" s="68"/>
      <c r="F105" s="68"/>
      <c r="G105" s="68"/>
      <c r="H105" s="68"/>
      <c r="I105" s="68"/>
      <c r="J105" s="73"/>
      <c r="K105" s="74"/>
      <c r="L105" s="75"/>
      <c r="M105" s="73"/>
      <c r="N105" s="74"/>
      <c r="O105" s="73"/>
      <c r="P105" s="76"/>
      <c r="Q105" s="77"/>
    </row>
    <row r="106" ht="24" customHeight="1" spans="1:17">
      <c r="A106" s="66"/>
      <c r="B106" s="66"/>
      <c r="C106" s="67"/>
      <c r="D106" s="68"/>
      <c r="E106" s="68"/>
      <c r="F106" s="68"/>
      <c r="G106" s="68"/>
      <c r="H106" s="68"/>
      <c r="I106" s="68"/>
      <c r="J106" s="73"/>
      <c r="K106" s="74"/>
      <c r="L106" s="75"/>
      <c r="M106" s="73"/>
      <c r="N106" s="74"/>
      <c r="O106" s="73"/>
      <c r="P106" s="76"/>
      <c r="Q106" s="77"/>
    </row>
    <row r="107" ht="24" customHeight="1" spans="1:17">
      <c r="A107" s="66"/>
      <c r="B107" s="66"/>
      <c r="C107" s="67"/>
      <c r="D107" s="68"/>
      <c r="E107" s="68"/>
      <c r="F107" s="68"/>
      <c r="G107" s="68"/>
      <c r="H107" s="68"/>
      <c r="I107" s="68"/>
      <c r="J107" s="73"/>
      <c r="K107" s="74"/>
      <c r="L107" s="75"/>
      <c r="M107" s="73"/>
      <c r="N107" s="74"/>
      <c r="O107" s="73"/>
      <c r="P107" s="76"/>
      <c r="Q107" s="77"/>
    </row>
    <row r="108" ht="24" customHeight="1" spans="1:17">
      <c r="A108" s="66"/>
      <c r="B108" s="66"/>
      <c r="C108" s="67"/>
      <c r="D108" s="68"/>
      <c r="E108" s="68"/>
      <c r="F108" s="68"/>
      <c r="G108" s="68"/>
      <c r="H108" s="68"/>
      <c r="I108" s="68"/>
      <c r="J108" s="73"/>
      <c r="K108" s="74"/>
      <c r="L108" s="75"/>
      <c r="M108" s="73"/>
      <c r="N108" s="74"/>
      <c r="O108" s="73"/>
      <c r="P108" s="76"/>
      <c r="Q108" s="77"/>
    </row>
    <row r="109" ht="24" customHeight="1" spans="1:17">
      <c r="A109" s="66"/>
      <c r="B109" s="66"/>
      <c r="C109" s="67"/>
      <c r="D109" s="66"/>
      <c r="E109" s="68"/>
      <c r="F109" s="66"/>
      <c r="G109" s="66"/>
      <c r="H109" s="66"/>
      <c r="I109" s="66"/>
      <c r="J109" s="73"/>
      <c r="K109" s="74"/>
      <c r="L109" s="75"/>
      <c r="M109" s="73"/>
      <c r="N109" s="74"/>
      <c r="O109" s="73"/>
      <c r="P109" s="76"/>
      <c r="Q109" s="77"/>
    </row>
    <row r="110" ht="24" customHeight="1" spans="1:17">
      <c r="A110" s="66"/>
      <c r="B110" s="66"/>
      <c r="C110" s="67"/>
      <c r="D110" s="68"/>
      <c r="E110" s="68"/>
      <c r="F110" s="68"/>
      <c r="G110" s="68"/>
      <c r="H110" s="68"/>
      <c r="I110" s="68"/>
      <c r="J110" s="73"/>
      <c r="K110" s="74"/>
      <c r="L110" s="75"/>
      <c r="M110" s="73"/>
      <c r="N110" s="74"/>
      <c r="O110" s="73"/>
      <c r="P110" s="76"/>
      <c r="Q110" s="77"/>
    </row>
    <row r="111" ht="24" customHeight="1" spans="1:17">
      <c r="A111" s="66"/>
      <c r="B111" s="66"/>
      <c r="C111" s="67"/>
      <c r="D111" s="68"/>
      <c r="E111" s="68"/>
      <c r="F111" s="68"/>
      <c r="G111" s="68"/>
      <c r="H111" s="68"/>
      <c r="I111" s="68"/>
      <c r="J111" s="73"/>
      <c r="K111" s="74"/>
      <c r="L111" s="75"/>
      <c r="M111" s="73"/>
      <c r="N111" s="74"/>
      <c r="O111" s="73"/>
      <c r="P111" s="76"/>
      <c r="Q111" s="77"/>
    </row>
    <row r="112" ht="24" customHeight="1" spans="1:17">
      <c r="A112" s="66"/>
      <c r="B112" s="66"/>
      <c r="C112" s="67"/>
      <c r="D112" s="68"/>
      <c r="E112" s="68"/>
      <c r="F112" s="68"/>
      <c r="G112" s="68"/>
      <c r="H112" s="68"/>
      <c r="I112" s="68"/>
      <c r="J112" s="73"/>
      <c r="K112" s="74"/>
      <c r="L112" s="75"/>
      <c r="M112" s="73"/>
      <c r="N112" s="74"/>
      <c r="O112" s="73"/>
      <c r="P112" s="76"/>
      <c r="Q112" s="77"/>
    </row>
    <row r="113" ht="24" customHeight="1" spans="1:17">
      <c r="A113" s="66"/>
      <c r="B113" s="66"/>
      <c r="C113" s="67"/>
      <c r="D113" s="68"/>
      <c r="E113" s="68"/>
      <c r="F113" s="68"/>
      <c r="G113" s="68"/>
      <c r="H113" s="68"/>
      <c r="I113" s="68"/>
      <c r="J113" s="73"/>
      <c r="K113" s="74"/>
      <c r="L113" s="75"/>
      <c r="M113" s="73"/>
      <c r="N113" s="74"/>
      <c r="O113" s="73"/>
      <c r="P113" s="76"/>
      <c r="Q113" s="77"/>
    </row>
    <row r="114" ht="24" customHeight="1" spans="1:17">
      <c r="A114" s="66"/>
      <c r="B114" s="66"/>
      <c r="C114" s="67"/>
      <c r="D114" s="68"/>
      <c r="E114" s="68"/>
      <c r="F114" s="68"/>
      <c r="G114" s="68"/>
      <c r="H114" s="68"/>
      <c r="I114" s="68"/>
      <c r="J114" s="73"/>
      <c r="K114" s="74"/>
      <c r="L114" s="75"/>
      <c r="M114" s="73"/>
      <c r="N114" s="74"/>
      <c r="O114" s="73"/>
      <c r="P114" s="76"/>
      <c r="Q114" s="77"/>
    </row>
    <row r="115" ht="24" customHeight="1" spans="1:17">
      <c r="A115" s="66"/>
      <c r="B115" s="66"/>
      <c r="C115" s="67"/>
      <c r="D115" s="68"/>
      <c r="E115" s="68"/>
      <c r="F115" s="68"/>
      <c r="G115" s="68"/>
      <c r="H115" s="68"/>
      <c r="I115" s="68"/>
      <c r="J115" s="73"/>
      <c r="K115" s="74"/>
      <c r="L115" s="75"/>
      <c r="M115" s="73"/>
      <c r="N115" s="74"/>
      <c r="O115" s="73"/>
      <c r="P115" s="76"/>
      <c r="Q115" s="77"/>
    </row>
    <row r="116" ht="24" customHeight="1" spans="1:17">
      <c r="A116" s="66"/>
      <c r="B116" s="66"/>
      <c r="C116" s="67"/>
      <c r="D116" s="66"/>
      <c r="E116" s="68"/>
      <c r="F116" s="66"/>
      <c r="G116" s="66"/>
      <c r="H116" s="66"/>
      <c r="I116" s="66"/>
      <c r="J116" s="73"/>
      <c r="K116" s="74"/>
      <c r="L116" s="75"/>
      <c r="M116" s="73"/>
      <c r="N116" s="74"/>
      <c r="O116" s="73"/>
      <c r="P116" s="76"/>
      <c r="Q116" s="77"/>
    </row>
    <row r="117" ht="24" customHeight="1" spans="1:17">
      <c r="A117" s="66"/>
      <c r="B117" s="66"/>
      <c r="C117" s="67"/>
      <c r="D117" s="68"/>
      <c r="E117" s="68"/>
      <c r="F117" s="68"/>
      <c r="G117" s="68"/>
      <c r="H117" s="68"/>
      <c r="I117" s="68"/>
      <c r="J117" s="73"/>
      <c r="K117" s="74"/>
      <c r="L117" s="75"/>
      <c r="M117" s="73"/>
      <c r="N117" s="74"/>
      <c r="O117" s="73"/>
      <c r="P117" s="76"/>
      <c r="Q117" s="77"/>
    </row>
    <row r="118" ht="24" customHeight="1" spans="1:17">
      <c r="A118" s="66"/>
      <c r="B118" s="66"/>
      <c r="C118" s="67"/>
      <c r="D118" s="66"/>
      <c r="E118" s="68"/>
      <c r="F118" s="66"/>
      <c r="G118" s="66"/>
      <c r="H118" s="66"/>
      <c r="I118" s="77"/>
      <c r="J118" s="73"/>
      <c r="K118" s="74"/>
      <c r="L118" s="75"/>
      <c r="M118" s="73"/>
      <c r="N118" s="74"/>
      <c r="O118" s="73"/>
      <c r="P118" s="76"/>
      <c r="Q118" s="77"/>
    </row>
  </sheetData>
  <sortState ref="A4:Q118">
    <sortCondition ref="O4:O118" descending="1"/>
    <sortCondition ref="P4:P118"/>
  </sortState>
  <mergeCells count="12">
    <mergeCell ref="A1:Q1"/>
    <mergeCell ref="F2:H2"/>
    <mergeCell ref="I2:K2"/>
    <mergeCell ref="L2:N2"/>
    <mergeCell ref="A2:A3"/>
    <mergeCell ref="B2:B3"/>
    <mergeCell ref="C2:C3"/>
    <mergeCell ref="D2:D3"/>
    <mergeCell ref="E2:E3"/>
    <mergeCell ref="O2:O3"/>
    <mergeCell ref="P2:P3"/>
    <mergeCell ref="Q2:Q3"/>
  </mergeCells>
  <printOptions horizontalCentered="1"/>
  <pageMargins left="0.393700787401575" right="0.393700787401575" top="0.393700787401575" bottom="0.393700787401575" header="0" footer="0.31496062992126"/>
  <pageSetup paperSize="9" fitToHeight="0" orientation="landscape"/>
  <headerFooter>
    <oddFooter>&amp;L&amp;20裁判签名：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18"/>
  <sheetViews>
    <sheetView tabSelected="1" zoomScale="80" zoomScaleNormal="80" zoomScaleSheetLayoutView="85" workbookViewId="0">
      <pane ySplit="3" topLeftCell="A83" activePane="bottomLeft" state="frozen"/>
      <selection/>
      <selection pane="bottomLeft" activeCell="R3" sqref="R3"/>
    </sheetView>
  </sheetViews>
  <sheetFormatPr defaultColWidth="9" defaultRowHeight="12.75"/>
  <cols>
    <col min="1" max="1" width="10.3619047619048" style="37" customWidth="1"/>
    <col min="2" max="2" width="33.7142857142857" style="37" customWidth="1"/>
    <col min="3" max="3" width="18.7428571428571" style="37" customWidth="1"/>
    <col min="4" max="4" width="23.2095238095238" style="38" customWidth="1"/>
    <col min="5" max="5" width="7.57142857142857" style="37" customWidth="1"/>
    <col min="6" max="6" width="10" style="37" customWidth="1"/>
    <col min="7" max="7" width="16.7142857142857" style="37" customWidth="1"/>
    <col min="8" max="8" width="8.28571428571429" style="39" customWidth="1"/>
    <col min="9" max="9" width="12.1428571428571" style="37" customWidth="1"/>
    <col min="10" max="10" width="16.5714285714286" style="37" customWidth="1"/>
    <col min="11" max="11" width="11" style="37" customWidth="1"/>
    <col min="12" max="12" width="14" style="37" customWidth="1"/>
    <col min="13" max="13" width="10.1809523809524" style="40" customWidth="1"/>
    <col min="14" max="16384" width="9" style="37"/>
  </cols>
  <sheetData>
    <row r="1" ht="46.15" customHeight="1" spans="1:13">
      <c r="A1" s="41" t="s">
        <v>0</v>
      </c>
      <c r="B1" s="41"/>
      <c r="C1" s="41"/>
      <c r="D1" s="42"/>
      <c r="E1" s="41"/>
      <c r="F1" s="41"/>
      <c r="G1" s="41"/>
      <c r="H1" s="43"/>
      <c r="I1" s="41"/>
      <c r="J1" s="41"/>
      <c r="K1" s="41"/>
      <c r="L1" s="41"/>
      <c r="M1" s="53"/>
    </row>
    <row r="2" s="36" customFormat="1" ht="40.15" customHeight="1" spans="1:13">
      <c r="A2" s="44" t="s">
        <v>1</v>
      </c>
      <c r="B2" s="44" t="s">
        <v>3</v>
      </c>
      <c r="C2" s="44" t="s">
        <v>4</v>
      </c>
      <c r="D2" s="44" t="s">
        <v>5</v>
      </c>
      <c r="E2" s="44" t="s">
        <v>7</v>
      </c>
      <c r="F2" s="44"/>
      <c r="G2" s="44"/>
      <c r="H2" s="45" t="s">
        <v>8</v>
      </c>
      <c r="I2" s="54"/>
      <c r="J2" s="54"/>
      <c r="K2" s="44" t="s">
        <v>9</v>
      </c>
      <c r="L2" s="44" t="s">
        <v>10</v>
      </c>
      <c r="M2" s="55" t="s">
        <v>11</v>
      </c>
    </row>
    <row r="3" s="36" customFormat="1" ht="75" customHeight="1" spans="1:13">
      <c r="A3" s="44"/>
      <c r="B3" s="44"/>
      <c r="C3" s="44"/>
      <c r="D3" s="44"/>
      <c r="E3" s="44" t="s">
        <v>15</v>
      </c>
      <c r="F3" s="44" t="s">
        <v>16</v>
      </c>
      <c r="G3" s="44" t="s">
        <v>17</v>
      </c>
      <c r="H3" s="46" t="s">
        <v>15</v>
      </c>
      <c r="I3" s="44" t="s">
        <v>16</v>
      </c>
      <c r="J3" s="44" t="s">
        <v>17</v>
      </c>
      <c r="K3" s="44"/>
      <c r="L3" s="44"/>
      <c r="M3" s="55"/>
    </row>
    <row r="4" ht="34.9" customHeight="1" spans="1:13">
      <c r="A4" s="47">
        <v>34</v>
      </c>
      <c r="B4" s="48" t="s">
        <v>30</v>
      </c>
      <c r="C4" s="48" t="s">
        <v>31</v>
      </c>
      <c r="D4" s="49" t="s">
        <v>32</v>
      </c>
      <c r="E4" s="50" t="s">
        <v>33</v>
      </c>
      <c r="F4" s="51">
        <v>100</v>
      </c>
      <c r="G4" s="52">
        <v>20.51</v>
      </c>
      <c r="H4" s="47" t="s">
        <v>33</v>
      </c>
      <c r="I4" s="51">
        <v>100</v>
      </c>
      <c r="J4" s="52">
        <v>20.51</v>
      </c>
      <c r="K4" s="51">
        <f t="array" ref="K4">_xlfn.IFS(F4&gt;I4,F4,F4&lt;I4,I4,F4=I4,F4)</f>
        <v>100</v>
      </c>
      <c r="L4" s="51">
        <f t="array" ref="L4">_xlfn.IFS(F4&gt;I4,G4,F4&lt;I4,J4,F4=I4,IF(G4&lt;=J4,G4,J4))</f>
        <v>20.51</v>
      </c>
      <c r="M4" s="51" t="s">
        <v>22</v>
      </c>
    </row>
    <row r="5" ht="34.9" customHeight="1" spans="1:13">
      <c r="A5" s="47">
        <v>83</v>
      </c>
      <c r="B5" s="48" t="s">
        <v>34</v>
      </c>
      <c r="C5" s="48" t="s">
        <v>35</v>
      </c>
      <c r="D5" s="49" t="s">
        <v>36</v>
      </c>
      <c r="E5" s="50" t="s">
        <v>33</v>
      </c>
      <c r="F5" s="51">
        <v>100</v>
      </c>
      <c r="G5" s="52">
        <v>22.03</v>
      </c>
      <c r="H5" s="47" t="s">
        <v>33</v>
      </c>
      <c r="I5" s="51">
        <v>95</v>
      </c>
      <c r="J5" s="52">
        <v>21.69</v>
      </c>
      <c r="K5" s="51">
        <f t="array" ref="K5">_xlfn.IFS(F5&gt;I5,F5,F5&lt;I5,I5,F5=I5,F5)</f>
        <v>100</v>
      </c>
      <c r="L5" s="51">
        <f t="array" ref="L5">_xlfn.IFS(F5&gt;I5,G5,F5&lt;I5,J5,F5=I5,IF(G5&lt;=J5,G5,J5))</f>
        <v>22.03</v>
      </c>
      <c r="M5" s="51" t="s">
        <v>22</v>
      </c>
    </row>
    <row r="6" ht="34.9" customHeight="1" spans="1:13">
      <c r="A6" s="47">
        <v>23</v>
      </c>
      <c r="B6" s="48" t="s">
        <v>37</v>
      </c>
      <c r="C6" s="48" t="s">
        <v>38</v>
      </c>
      <c r="D6" s="49" t="s">
        <v>39</v>
      </c>
      <c r="E6" s="50" t="s">
        <v>33</v>
      </c>
      <c r="F6" s="51">
        <v>100</v>
      </c>
      <c r="G6" s="52">
        <v>24.78</v>
      </c>
      <c r="H6" s="47" t="s">
        <v>33</v>
      </c>
      <c r="I6" s="51">
        <v>80</v>
      </c>
      <c r="J6" s="52">
        <v>18.16</v>
      </c>
      <c r="K6" s="51">
        <f t="array" ref="K6">_xlfn.IFS(F6&gt;I6,F6,F6&lt;I6,I6,F6=I6,F6)</f>
        <v>100</v>
      </c>
      <c r="L6" s="51">
        <f t="array" ref="L6">_xlfn.IFS(F6&gt;I6,G6,F6&lt;I6,J6,F6=I6,IF(G6&lt;=J6,G6,J6))</f>
        <v>24.78</v>
      </c>
      <c r="M6" s="51" t="s">
        <v>22</v>
      </c>
    </row>
    <row r="7" ht="34.9" customHeight="1" spans="1:13">
      <c r="A7" s="47">
        <v>70</v>
      </c>
      <c r="B7" s="48" t="s">
        <v>40</v>
      </c>
      <c r="C7" s="48" t="s">
        <v>41</v>
      </c>
      <c r="D7" s="49" t="s">
        <v>42</v>
      </c>
      <c r="E7" s="50" t="s">
        <v>33</v>
      </c>
      <c r="F7" s="51">
        <v>100</v>
      </c>
      <c r="G7" s="52">
        <v>25.33</v>
      </c>
      <c r="H7" s="47" t="s">
        <v>33</v>
      </c>
      <c r="I7" s="51">
        <v>50</v>
      </c>
      <c r="J7" s="52">
        <v>14.08</v>
      </c>
      <c r="K7" s="51">
        <f t="array" ref="K7">_xlfn.IFS(F7&gt;I7,F7,F7&lt;I7,I7,F7=I7,F7)</f>
        <v>100</v>
      </c>
      <c r="L7" s="51">
        <f t="array" ref="L7">_xlfn.IFS(F7&gt;I7,G7,F7&lt;I7,J7,F7=I7,IF(G7&lt;=J7,G7,J7))</f>
        <v>25.33</v>
      </c>
      <c r="M7" s="51" t="s">
        <v>22</v>
      </c>
    </row>
    <row r="8" ht="34.9" customHeight="1" spans="1:13">
      <c r="A8" s="47">
        <v>51</v>
      </c>
      <c r="B8" s="48" t="s">
        <v>43</v>
      </c>
      <c r="C8" s="48" t="s">
        <v>44</v>
      </c>
      <c r="D8" s="49" t="s">
        <v>45</v>
      </c>
      <c r="E8" s="50" t="s">
        <v>33</v>
      </c>
      <c r="F8" s="51">
        <v>100</v>
      </c>
      <c r="G8" s="52">
        <v>27.81</v>
      </c>
      <c r="H8" s="47" t="s">
        <v>33</v>
      </c>
      <c r="I8" s="51">
        <v>100</v>
      </c>
      <c r="J8" s="52">
        <v>27.28</v>
      </c>
      <c r="K8" s="51">
        <f t="array" ref="K8">_xlfn.IFS(F8&gt;I8,F8,F8&lt;I8,I8,F8=I8,F8)</f>
        <v>100</v>
      </c>
      <c r="L8" s="51">
        <f t="array" ref="L8">_xlfn.IFS(F8&gt;I8,G8,F8&lt;I8,J8,F8=I8,IF(G8&lt;=J8,G8,J8))</f>
        <v>27.28</v>
      </c>
      <c r="M8" s="51" t="s">
        <v>22</v>
      </c>
    </row>
    <row r="9" ht="34.9" customHeight="1" spans="1:13">
      <c r="A9" s="47">
        <v>27</v>
      </c>
      <c r="B9" s="48" t="s">
        <v>46</v>
      </c>
      <c r="C9" s="48" t="s">
        <v>47</v>
      </c>
      <c r="D9" s="49" t="s">
        <v>48</v>
      </c>
      <c r="E9" s="50" t="s">
        <v>33</v>
      </c>
      <c r="F9" s="51">
        <v>100</v>
      </c>
      <c r="G9" s="52">
        <v>28.85</v>
      </c>
      <c r="H9" s="47" t="s">
        <v>33</v>
      </c>
      <c r="I9" s="51">
        <v>100</v>
      </c>
      <c r="J9" s="52">
        <v>27.83</v>
      </c>
      <c r="K9" s="51">
        <f t="array" ref="K9">_xlfn.IFS(F9&gt;I9,F9,F9&lt;I9,I9,F9=I9,F9)</f>
        <v>100</v>
      </c>
      <c r="L9" s="51">
        <f t="array" ref="L9">_xlfn.IFS(F9&gt;I9,G9,F9&lt;I9,J9,F9=I9,IF(G9&lt;=J9,G9,J9))</f>
        <v>27.83</v>
      </c>
      <c r="M9" s="51" t="s">
        <v>22</v>
      </c>
    </row>
    <row r="10" ht="34.9" customHeight="1" spans="1:13">
      <c r="A10" s="47">
        <v>82</v>
      </c>
      <c r="B10" s="48" t="s">
        <v>49</v>
      </c>
      <c r="C10" s="48" t="s">
        <v>50</v>
      </c>
      <c r="D10" s="49" t="s">
        <v>51</v>
      </c>
      <c r="E10" s="50" t="s">
        <v>33</v>
      </c>
      <c r="F10" s="51">
        <v>100</v>
      </c>
      <c r="G10" s="52">
        <v>27.85</v>
      </c>
      <c r="H10" s="47" t="s">
        <v>33</v>
      </c>
      <c r="I10" s="51">
        <v>50</v>
      </c>
      <c r="J10" s="52">
        <v>9.95</v>
      </c>
      <c r="K10" s="51">
        <f t="array" ref="K10">_xlfn.IFS(F10&gt;I10,F10,F10&lt;I10,I10,F10=I10,F10)</f>
        <v>100</v>
      </c>
      <c r="L10" s="51">
        <f t="array" ref="L10">_xlfn.IFS(F10&gt;I10,G10,F10&lt;I10,J10,F10=I10,IF(G10&lt;=J10,G10,J10))</f>
        <v>27.85</v>
      </c>
      <c r="M10" s="51" t="s">
        <v>22</v>
      </c>
    </row>
    <row r="11" ht="34.9" customHeight="1" spans="1:13">
      <c r="A11" s="47">
        <v>79</v>
      </c>
      <c r="B11" s="48" t="s">
        <v>52</v>
      </c>
      <c r="C11" s="48" t="s">
        <v>53</v>
      </c>
      <c r="D11" s="49" t="s">
        <v>54</v>
      </c>
      <c r="E11" s="50" t="s">
        <v>33</v>
      </c>
      <c r="F11" s="51">
        <v>100</v>
      </c>
      <c r="G11" s="52">
        <v>28.06</v>
      </c>
      <c r="H11" s="47" t="s">
        <v>33</v>
      </c>
      <c r="I11" s="51">
        <v>80</v>
      </c>
      <c r="J11" s="52">
        <v>22.76</v>
      </c>
      <c r="K11" s="51">
        <f t="array" ref="K11">_xlfn.IFS(F11&gt;I11,F11,F11&lt;I11,I11,F11=I11,F11)</f>
        <v>100</v>
      </c>
      <c r="L11" s="51">
        <f t="array" ref="L11">_xlfn.IFS(F11&gt;I11,G11,F11&lt;I11,J11,F11=I11,IF(G11&lt;=J11,G11,J11))</f>
        <v>28.06</v>
      </c>
      <c r="M11" s="51" t="s">
        <v>22</v>
      </c>
    </row>
    <row r="12" ht="34.9" customHeight="1" spans="1:13">
      <c r="A12" s="47">
        <v>33</v>
      </c>
      <c r="B12" s="48" t="s">
        <v>55</v>
      </c>
      <c r="C12" s="48" t="s">
        <v>56</v>
      </c>
      <c r="D12" s="49" t="s">
        <v>57</v>
      </c>
      <c r="E12" s="50" t="s">
        <v>33</v>
      </c>
      <c r="F12" s="51">
        <v>50</v>
      </c>
      <c r="G12" s="52">
        <v>15.49</v>
      </c>
      <c r="H12" s="47" t="s">
        <v>33</v>
      </c>
      <c r="I12" s="51">
        <v>100</v>
      </c>
      <c r="J12" s="52">
        <v>28.66</v>
      </c>
      <c r="K12" s="51">
        <f t="array" ref="K12">_xlfn.IFS(F12&gt;I12,F12,F12&lt;I12,I12,F12=I12,F12)</f>
        <v>100</v>
      </c>
      <c r="L12" s="51">
        <f t="array" ref="L12">_xlfn.IFS(F12&gt;I12,G12,F12&lt;I12,J12,F12=I12,IF(G12&lt;=J12,G12,J12))</f>
        <v>28.66</v>
      </c>
      <c r="M12" s="51" t="s">
        <v>22</v>
      </c>
    </row>
    <row r="13" ht="34.9" customHeight="1" spans="1:13">
      <c r="A13" s="47">
        <v>37</v>
      </c>
      <c r="B13" s="48" t="s">
        <v>58</v>
      </c>
      <c r="C13" s="48" t="s">
        <v>59</v>
      </c>
      <c r="D13" s="49" t="s">
        <v>60</v>
      </c>
      <c r="E13" s="50" t="s">
        <v>33</v>
      </c>
      <c r="F13" s="51">
        <v>100</v>
      </c>
      <c r="G13" s="52">
        <v>30.96</v>
      </c>
      <c r="H13" s="47" t="s">
        <v>33</v>
      </c>
      <c r="I13" s="51">
        <v>30</v>
      </c>
      <c r="J13" s="52">
        <v>8.7</v>
      </c>
      <c r="K13" s="51">
        <f t="array" ref="K13">_xlfn.IFS(F13&gt;I13,F13,F13&lt;I13,I13,F13=I13,F13)</f>
        <v>100</v>
      </c>
      <c r="L13" s="51">
        <f t="array" ref="L13">_xlfn.IFS(F13&gt;I13,G13,F13&lt;I13,J13,F13=I13,IF(G13&lt;=J13,G13,J13))</f>
        <v>30.96</v>
      </c>
      <c r="M13" s="51" t="s">
        <v>22</v>
      </c>
    </row>
    <row r="14" ht="34.9" customHeight="1" spans="1:13">
      <c r="A14" s="47">
        <v>35</v>
      </c>
      <c r="B14" s="48" t="s">
        <v>61</v>
      </c>
      <c r="C14" s="48" t="s">
        <v>62</v>
      </c>
      <c r="D14" s="49" t="s">
        <v>63</v>
      </c>
      <c r="E14" s="50" t="s">
        <v>33</v>
      </c>
      <c r="F14" s="51">
        <v>100</v>
      </c>
      <c r="G14" s="52">
        <v>34.09</v>
      </c>
      <c r="H14" s="47" t="s">
        <v>33</v>
      </c>
      <c r="I14" s="51">
        <v>40</v>
      </c>
      <c r="J14" s="52">
        <v>10.8</v>
      </c>
      <c r="K14" s="51">
        <f t="array" ref="K14">_xlfn.IFS(F14&gt;I14,F14,F14&lt;I14,I14,F14=I14,F14)</f>
        <v>100</v>
      </c>
      <c r="L14" s="51">
        <f t="array" ref="L14">_xlfn.IFS(F14&gt;I14,G14,F14&lt;I14,J14,F14=I14,IF(G14&lt;=J14,G14,J14))</f>
        <v>34.09</v>
      </c>
      <c r="M14" s="51" t="s">
        <v>22</v>
      </c>
    </row>
    <row r="15" ht="34.9" customHeight="1" spans="1:13">
      <c r="A15" s="47">
        <v>45</v>
      </c>
      <c r="B15" s="48" t="s">
        <v>64</v>
      </c>
      <c r="C15" s="48" t="s">
        <v>65</v>
      </c>
      <c r="D15" s="49" t="s">
        <v>66</v>
      </c>
      <c r="E15" s="50" t="s">
        <v>33</v>
      </c>
      <c r="F15" s="51">
        <v>100</v>
      </c>
      <c r="G15" s="52">
        <v>34.47</v>
      </c>
      <c r="H15" s="47" t="s">
        <v>33</v>
      </c>
      <c r="I15" s="51">
        <v>100</v>
      </c>
      <c r="J15" s="52">
        <v>34.35</v>
      </c>
      <c r="K15" s="51">
        <f t="array" ref="K15">_xlfn.IFS(F15&gt;I15,F15,F15&lt;I15,I15,F15=I15,F15)</f>
        <v>100</v>
      </c>
      <c r="L15" s="51">
        <f t="array" ref="L15">_xlfn.IFS(F15&gt;I15,G15,F15&lt;I15,J15,F15=I15,IF(G15&lt;=J15,G15,J15))</f>
        <v>34.35</v>
      </c>
      <c r="M15" s="51" t="s">
        <v>22</v>
      </c>
    </row>
    <row r="16" ht="34.9" customHeight="1" spans="1:13">
      <c r="A16" s="47">
        <v>14</v>
      </c>
      <c r="B16" s="48" t="s">
        <v>67</v>
      </c>
      <c r="C16" s="48" t="s">
        <v>68</v>
      </c>
      <c r="D16" s="49" t="s">
        <v>69</v>
      </c>
      <c r="E16" s="50" t="s">
        <v>33</v>
      </c>
      <c r="F16" s="51">
        <v>100</v>
      </c>
      <c r="G16" s="52">
        <v>37.18</v>
      </c>
      <c r="H16" s="47" t="s">
        <v>33</v>
      </c>
      <c r="I16" s="51">
        <v>100</v>
      </c>
      <c r="J16" s="52">
        <v>36.75</v>
      </c>
      <c r="K16" s="51">
        <f t="array" ref="K16">_xlfn.IFS(F16&gt;I16,F16,F16&lt;I16,I16,F16=I16,F16)</f>
        <v>100</v>
      </c>
      <c r="L16" s="51">
        <f t="array" ref="L16">_xlfn.IFS(F16&gt;I16,G16,F16&lt;I16,J16,F16=I16,IF(G16&lt;=J16,G16,J16))</f>
        <v>36.75</v>
      </c>
      <c r="M16" s="51" t="s">
        <v>22</v>
      </c>
    </row>
    <row r="17" ht="34.9" customHeight="1" spans="1:13">
      <c r="A17" s="47">
        <v>13</v>
      </c>
      <c r="B17" s="48" t="s">
        <v>70</v>
      </c>
      <c r="C17" s="48" t="s">
        <v>71</v>
      </c>
      <c r="D17" s="49" t="s">
        <v>72</v>
      </c>
      <c r="E17" s="50" t="s">
        <v>33</v>
      </c>
      <c r="F17" s="51">
        <v>100</v>
      </c>
      <c r="G17" s="52">
        <v>38.4</v>
      </c>
      <c r="H17" s="47" t="s">
        <v>33</v>
      </c>
      <c r="I17" s="51">
        <v>55</v>
      </c>
      <c r="J17" s="52">
        <v>17.28</v>
      </c>
      <c r="K17" s="51">
        <f t="array" ref="K17">_xlfn.IFS(F17&gt;I17,F17,F17&lt;I17,I17,F17=I17,F17)</f>
        <v>100</v>
      </c>
      <c r="L17" s="51">
        <f t="array" ref="L17">_xlfn.IFS(F17&gt;I17,G17,F17&lt;I17,J17,F17=I17,IF(G17&lt;=J17,G17,J17))</f>
        <v>38.4</v>
      </c>
      <c r="M17" s="51" t="s">
        <v>22</v>
      </c>
    </row>
    <row r="18" ht="34.9" customHeight="1" spans="1:13">
      <c r="A18" s="51">
        <v>1</v>
      </c>
      <c r="B18" s="48" t="s">
        <v>73</v>
      </c>
      <c r="C18" s="48" t="s">
        <v>74</v>
      </c>
      <c r="D18" s="49" t="s">
        <v>75</v>
      </c>
      <c r="E18" s="50" t="s">
        <v>33</v>
      </c>
      <c r="F18" s="51">
        <v>100</v>
      </c>
      <c r="G18" s="52">
        <v>47.94</v>
      </c>
      <c r="H18" s="47" t="s">
        <v>33</v>
      </c>
      <c r="I18" s="51">
        <v>70</v>
      </c>
      <c r="J18" s="52">
        <v>13.81</v>
      </c>
      <c r="K18" s="51">
        <f t="array" ref="K18">_xlfn.IFS(F18&gt;I18,F18,F18&lt;I18,I18,F18=I18,F18)</f>
        <v>100</v>
      </c>
      <c r="L18" s="51">
        <f t="array" ref="L18">_xlfn.IFS(F18&gt;I18,G18,F18&lt;I18,J18,F18=I18,IF(G18&lt;=J18,G18,J18))</f>
        <v>47.94</v>
      </c>
      <c r="M18" s="51" t="s">
        <v>76</v>
      </c>
    </row>
    <row r="19" ht="34.9" customHeight="1" spans="1:13">
      <c r="A19" s="47">
        <v>47</v>
      </c>
      <c r="B19" s="48" t="s">
        <v>77</v>
      </c>
      <c r="C19" s="48" t="s">
        <v>78</v>
      </c>
      <c r="D19" s="49" t="s">
        <v>79</v>
      </c>
      <c r="E19" s="50" t="s">
        <v>33</v>
      </c>
      <c r="F19" s="51">
        <v>100</v>
      </c>
      <c r="G19" s="52">
        <v>53</v>
      </c>
      <c r="H19" s="47" t="s">
        <v>33</v>
      </c>
      <c r="I19" s="51">
        <v>95</v>
      </c>
      <c r="J19" s="52">
        <v>53.44</v>
      </c>
      <c r="K19" s="51">
        <f t="array" ref="K19">_xlfn.IFS(F19&gt;I19,F19,F19&lt;I19,I19,F19=I19,F19)</f>
        <v>100</v>
      </c>
      <c r="L19" s="51">
        <f t="array" ref="L19">_xlfn.IFS(F19&gt;I19,G19,F19&lt;I19,J19,F19=I19,IF(G19&lt;=J19,G19,J19))</f>
        <v>53</v>
      </c>
      <c r="M19" s="51" t="s">
        <v>76</v>
      </c>
    </row>
    <row r="20" ht="34.9" customHeight="1" spans="1:13">
      <c r="A20" s="47">
        <v>66</v>
      </c>
      <c r="B20" s="48" t="s">
        <v>80</v>
      </c>
      <c r="C20" s="48" t="s">
        <v>81</v>
      </c>
      <c r="D20" s="49" t="s">
        <v>82</v>
      </c>
      <c r="E20" s="50" t="s">
        <v>33</v>
      </c>
      <c r="F20" s="51">
        <v>50</v>
      </c>
      <c r="G20" s="52">
        <v>20.84</v>
      </c>
      <c r="H20" s="47" t="s">
        <v>83</v>
      </c>
      <c r="I20" s="51">
        <v>100</v>
      </c>
      <c r="J20" s="52">
        <v>53.09</v>
      </c>
      <c r="K20" s="51">
        <f t="array" ref="K20">_xlfn.IFS(F20&gt;I20,F20,F20&lt;I20,I20,F20=I20,F20)</f>
        <v>100</v>
      </c>
      <c r="L20" s="51">
        <f t="array" ref="L20">_xlfn.IFS(F20&gt;I20,G20,F20&lt;I20,J20,F20=I20,IF(G20&lt;=J20,G20,J20))</f>
        <v>53.09</v>
      </c>
      <c r="M20" s="51" t="s">
        <v>76</v>
      </c>
    </row>
    <row r="21" ht="34.9" customHeight="1" spans="1:13">
      <c r="A21" s="47">
        <v>89</v>
      </c>
      <c r="B21" s="48" t="s">
        <v>52</v>
      </c>
      <c r="C21" s="48" t="s">
        <v>84</v>
      </c>
      <c r="D21" s="49" t="s">
        <v>54</v>
      </c>
      <c r="E21" s="50" t="s">
        <v>33</v>
      </c>
      <c r="F21" s="51">
        <v>85</v>
      </c>
      <c r="G21" s="52">
        <v>46.22</v>
      </c>
      <c r="H21" s="47" t="s">
        <v>33</v>
      </c>
      <c r="I21" s="51">
        <v>100</v>
      </c>
      <c r="J21" s="52">
        <v>53.54</v>
      </c>
      <c r="K21" s="51">
        <f t="array" ref="K21">_xlfn.IFS(F21&gt;I21,F21,F21&lt;I21,I21,F21=I21,F21)</f>
        <v>100</v>
      </c>
      <c r="L21" s="51">
        <f t="array" ref="L21">_xlfn.IFS(F21&gt;I21,G21,F21&lt;I21,J21,F21=I21,IF(G21&lt;=J21,G21,J21))</f>
        <v>53.54</v>
      </c>
      <c r="M21" s="51" t="s">
        <v>76</v>
      </c>
    </row>
    <row r="22" ht="34.9" customHeight="1" spans="1:13">
      <c r="A22" s="47">
        <v>29</v>
      </c>
      <c r="B22" s="48" t="s">
        <v>85</v>
      </c>
      <c r="C22" s="48" t="s">
        <v>86</v>
      </c>
      <c r="D22" s="49" t="s">
        <v>87</v>
      </c>
      <c r="E22" s="50">
        <v>2</v>
      </c>
      <c r="F22" s="51">
        <v>0</v>
      </c>
      <c r="G22" s="52">
        <v>0</v>
      </c>
      <c r="H22" s="47" t="s">
        <v>33</v>
      </c>
      <c r="I22" s="51">
        <v>100</v>
      </c>
      <c r="J22" s="52">
        <v>56.47</v>
      </c>
      <c r="K22" s="51">
        <f t="array" ref="K22">_xlfn.IFS(F22&gt;I22,F22,F22&lt;I22,I22,F22=I22,F22)</f>
        <v>100</v>
      </c>
      <c r="L22" s="51">
        <f t="array" ref="L22">_xlfn.IFS(F22&gt;I22,G22,F22&lt;I22,J22,F22=I22,IF(G22&lt;=J22,G22,J22))</f>
        <v>56.47</v>
      </c>
      <c r="M22" s="51" t="s">
        <v>76</v>
      </c>
    </row>
    <row r="23" ht="34.9" customHeight="1" spans="1:13">
      <c r="A23" s="47">
        <v>87</v>
      </c>
      <c r="B23" s="48" t="s">
        <v>88</v>
      </c>
      <c r="C23" s="48" t="s">
        <v>89</v>
      </c>
      <c r="D23" s="49" t="s">
        <v>90</v>
      </c>
      <c r="E23" s="50" t="s">
        <v>33</v>
      </c>
      <c r="F23" s="51">
        <v>100</v>
      </c>
      <c r="G23" s="52">
        <v>61.26</v>
      </c>
      <c r="H23" s="47" t="s">
        <v>33</v>
      </c>
      <c r="I23" s="51">
        <v>50</v>
      </c>
      <c r="J23" s="52">
        <v>27.19</v>
      </c>
      <c r="K23" s="51">
        <f t="array" ref="K23">_xlfn.IFS(F23&gt;I23,F23,F23&lt;I23,I23,F23=I23,F23)</f>
        <v>100</v>
      </c>
      <c r="L23" s="51">
        <f t="array" ref="L23">_xlfn.IFS(F23&gt;I23,G23,F23&lt;I23,J23,F23=I23,IF(G23&lt;=J23,G23,J23))</f>
        <v>61.26</v>
      </c>
      <c r="M23" s="51" t="s">
        <v>76</v>
      </c>
    </row>
    <row r="24" ht="34.9" customHeight="1" spans="1:13">
      <c r="A24" s="47">
        <v>42</v>
      </c>
      <c r="B24" s="48" t="s">
        <v>91</v>
      </c>
      <c r="C24" s="48" t="s">
        <v>92</v>
      </c>
      <c r="D24" s="49" t="s">
        <v>93</v>
      </c>
      <c r="E24" s="50" t="s">
        <v>33</v>
      </c>
      <c r="F24" s="51">
        <v>65</v>
      </c>
      <c r="G24" s="52">
        <v>7.93</v>
      </c>
      <c r="H24" s="47" t="s">
        <v>33</v>
      </c>
      <c r="I24" s="51">
        <v>95</v>
      </c>
      <c r="J24" s="52">
        <v>12.39</v>
      </c>
      <c r="K24" s="51">
        <f t="array" ref="K24">_xlfn.IFS(F24&gt;I24,F24,F24&lt;I24,I24,F24=I24,F24)</f>
        <v>95</v>
      </c>
      <c r="L24" s="51">
        <f t="array" ref="L24">_xlfn.IFS(F24&gt;I24,G24,F24&lt;I24,J24,F24=I24,IF(G24&lt;=J24,G24,J24))</f>
        <v>12.39</v>
      </c>
      <c r="M24" s="51" t="s">
        <v>76</v>
      </c>
    </row>
    <row r="25" ht="34.9" customHeight="1" spans="1:13">
      <c r="A25" s="47">
        <v>44</v>
      </c>
      <c r="B25" s="48" t="s">
        <v>94</v>
      </c>
      <c r="C25" s="48" t="s">
        <v>95</v>
      </c>
      <c r="D25" s="49" t="s">
        <v>96</v>
      </c>
      <c r="E25" s="50" t="s">
        <v>33</v>
      </c>
      <c r="F25" s="51">
        <v>50</v>
      </c>
      <c r="G25" s="52">
        <v>9.41</v>
      </c>
      <c r="H25" s="47" t="s">
        <v>33</v>
      </c>
      <c r="I25" s="51">
        <v>95</v>
      </c>
      <c r="J25" s="52">
        <v>21.6</v>
      </c>
      <c r="K25" s="51">
        <f t="array" ref="K25">_xlfn.IFS(F25&gt;I25,F25,F25&lt;I25,I25,F25=I25,F25)</f>
        <v>95</v>
      </c>
      <c r="L25" s="51">
        <f t="array" ref="L25">_xlfn.IFS(F25&gt;I25,G25,F25&lt;I25,J25,F25=I25,IF(G25&lt;=J25,G25,J25))</f>
        <v>21.6</v>
      </c>
      <c r="M25" s="51" t="s">
        <v>76</v>
      </c>
    </row>
    <row r="26" ht="34.9" customHeight="1" spans="1:13">
      <c r="A26" s="47">
        <v>73</v>
      </c>
      <c r="B26" s="48" t="s">
        <v>97</v>
      </c>
      <c r="C26" s="48" t="s">
        <v>98</v>
      </c>
      <c r="D26" s="49" t="s">
        <v>99</v>
      </c>
      <c r="E26" s="50" t="s">
        <v>33</v>
      </c>
      <c r="F26" s="51">
        <v>95</v>
      </c>
      <c r="G26" s="52">
        <v>23.58</v>
      </c>
      <c r="H26" s="47" t="s">
        <v>33</v>
      </c>
      <c r="I26" s="51">
        <v>75</v>
      </c>
      <c r="J26" s="52">
        <v>20.31</v>
      </c>
      <c r="K26" s="51">
        <f t="array" ref="K26">_xlfn.IFS(F26&gt;I26,F26,F26&lt;I26,I26,F26=I26,F26)</f>
        <v>95</v>
      </c>
      <c r="L26" s="51">
        <f t="array" ref="L26">_xlfn.IFS(F26&gt;I26,G26,F26&lt;I26,J26,F26=I26,IF(G26&lt;=J26,G26,J26))</f>
        <v>23.58</v>
      </c>
      <c r="M26" s="51" t="s">
        <v>76</v>
      </c>
    </row>
    <row r="27" ht="34.9" customHeight="1" spans="1:13">
      <c r="A27" s="47">
        <v>24</v>
      </c>
      <c r="B27" s="48" t="s">
        <v>100</v>
      </c>
      <c r="C27" s="48" t="s">
        <v>101</v>
      </c>
      <c r="D27" s="49" t="s">
        <v>102</v>
      </c>
      <c r="E27" s="50" t="s">
        <v>33</v>
      </c>
      <c r="F27" s="51">
        <v>30</v>
      </c>
      <c r="G27" s="52">
        <v>10.79</v>
      </c>
      <c r="H27" s="47" t="s">
        <v>33</v>
      </c>
      <c r="I27" s="51">
        <v>95</v>
      </c>
      <c r="J27" s="52">
        <v>34.93</v>
      </c>
      <c r="K27" s="51">
        <f t="array" ref="K27">_xlfn.IFS(F27&gt;I27,F27,F27&lt;I27,I27,F27=I27,F27)</f>
        <v>95</v>
      </c>
      <c r="L27" s="51">
        <f t="array" ref="L27">_xlfn.IFS(F27&gt;I27,G27,F27&lt;I27,J27,F27=I27,IF(G27&lt;=J27,G27,J27))</f>
        <v>34.93</v>
      </c>
      <c r="M27" s="51" t="s">
        <v>76</v>
      </c>
    </row>
    <row r="28" ht="34.9" customHeight="1" spans="1:13">
      <c r="A28" s="47">
        <v>16</v>
      </c>
      <c r="B28" s="48" t="s">
        <v>103</v>
      </c>
      <c r="C28" s="48" t="s">
        <v>104</v>
      </c>
      <c r="D28" s="49" t="s">
        <v>105</v>
      </c>
      <c r="E28" s="50" t="s">
        <v>33</v>
      </c>
      <c r="F28" s="51">
        <v>90</v>
      </c>
      <c r="G28" s="52">
        <v>40.38</v>
      </c>
      <c r="H28" s="47" t="s">
        <v>33</v>
      </c>
      <c r="I28" s="51">
        <v>95</v>
      </c>
      <c r="J28" s="52">
        <v>41.87</v>
      </c>
      <c r="K28" s="51">
        <f t="array" ref="K28">_xlfn.IFS(F28&gt;I28,F28,F28&lt;I28,I28,F28=I28,F28)</f>
        <v>95</v>
      </c>
      <c r="L28" s="51">
        <f t="array" ref="L28">_xlfn.IFS(F28&gt;I28,G28,F28&lt;I28,J28,F28=I28,IF(G28&lt;=J28,G28,J28))</f>
        <v>41.87</v>
      </c>
      <c r="M28" s="51" t="s">
        <v>76</v>
      </c>
    </row>
    <row r="29" ht="34.9" customHeight="1" spans="1:13">
      <c r="A29" s="51">
        <v>8</v>
      </c>
      <c r="B29" s="48" t="s">
        <v>106</v>
      </c>
      <c r="C29" s="48" t="s">
        <v>107</v>
      </c>
      <c r="D29" s="49" t="s">
        <v>108</v>
      </c>
      <c r="E29" s="50" t="s">
        <v>33</v>
      </c>
      <c r="F29" s="51">
        <v>80</v>
      </c>
      <c r="G29" s="52">
        <v>84.94</v>
      </c>
      <c r="H29" s="47" t="s">
        <v>33</v>
      </c>
      <c r="I29" s="51">
        <v>95</v>
      </c>
      <c r="J29" s="52">
        <v>108.5</v>
      </c>
      <c r="K29" s="51">
        <f t="array" ref="K29">_xlfn.IFS(F29&gt;I29,F29,F29&lt;I29,I29,F29=I29,F29)</f>
        <v>95</v>
      </c>
      <c r="L29" s="51">
        <f t="array" ref="L29">_xlfn.IFS(F29&gt;I29,G29,F29&lt;I29,J29,F29=I29,IF(G29&lt;=J29,G29,J29))</f>
        <v>108.5</v>
      </c>
      <c r="M29" s="51" t="s">
        <v>76</v>
      </c>
    </row>
    <row r="30" ht="34.9" customHeight="1" spans="1:13">
      <c r="A30" s="47">
        <v>22</v>
      </c>
      <c r="B30" s="48" t="s">
        <v>109</v>
      </c>
      <c r="C30" s="48" t="s">
        <v>110</v>
      </c>
      <c r="D30" s="49" t="s">
        <v>111</v>
      </c>
      <c r="E30" s="50" t="s">
        <v>33</v>
      </c>
      <c r="F30" s="51">
        <v>40</v>
      </c>
      <c r="G30" s="52">
        <v>47.67</v>
      </c>
      <c r="H30" s="47" t="s">
        <v>33</v>
      </c>
      <c r="I30" s="51">
        <v>95</v>
      </c>
      <c r="J30" s="52">
        <v>120</v>
      </c>
      <c r="K30" s="51">
        <f t="array" ref="K30">_xlfn.IFS(F30&gt;I30,F30,F30&lt;I30,I30,F30=I30,F30)</f>
        <v>95</v>
      </c>
      <c r="L30" s="51">
        <f t="array" ref="L30">_xlfn.IFS(F30&gt;I30,G30,F30&lt;I30,J30,F30=I30,IF(G30&lt;=J30,G30,J30))</f>
        <v>120</v>
      </c>
      <c r="M30" s="51" t="s">
        <v>76</v>
      </c>
    </row>
    <row r="31" ht="34.9" customHeight="1" spans="1:13">
      <c r="A31" s="47">
        <v>26</v>
      </c>
      <c r="B31" s="48" t="s">
        <v>112</v>
      </c>
      <c r="C31" s="48" t="s">
        <v>113</v>
      </c>
      <c r="D31" s="49" t="s">
        <v>114</v>
      </c>
      <c r="E31" s="50" t="s">
        <v>33</v>
      </c>
      <c r="F31" s="51">
        <v>90</v>
      </c>
      <c r="G31" s="52">
        <v>20.98</v>
      </c>
      <c r="H31" s="47" t="s">
        <v>33</v>
      </c>
      <c r="I31" s="51">
        <v>70</v>
      </c>
      <c r="J31" s="52">
        <v>15.63</v>
      </c>
      <c r="K31" s="51">
        <f t="array" ref="K31">_xlfn.IFS(F31&gt;I31,F31,F31&lt;I31,I31,F31=I31,F31)</f>
        <v>90</v>
      </c>
      <c r="L31" s="51">
        <f t="array" ref="L31">_xlfn.IFS(F31&gt;I31,G31,F31&lt;I31,J31,F31=I31,IF(G31&lt;=J31,G31,J31))</f>
        <v>20.98</v>
      </c>
      <c r="M31" s="51" t="s">
        <v>76</v>
      </c>
    </row>
    <row r="32" ht="34.9" customHeight="1" spans="1:13">
      <c r="A32" s="47">
        <v>46</v>
      </c>
      <c r="B32" s="48" t="s">
        <v>115</v>
      </c>
      <c r="C32" s="48" t="s">
        <v>116</v>
      </c>
      <c r="D32" s="49" t="s">
        <v>117</v>
      </c>
      <c r="E32" s="50" t="s">
        <v>33</v>
      </c>
      <c r="F32" s="51">
        <v>30</v>
      </c>
      <c r="G32" s="52">
        <v>8.06</v>
      </c>
      <c r="H32" s="47" t="s">
        <v>33</v>
      </c>
      <c r="I32" s="51">
        <v>90</v>
      </c>
      <c r="J32" s="52">
        <v>28.28</v>
      </c>
      <c r="K32" s="51">
        <f t="array" ref="K32">_xlfn.IFS(F32&gt;I32,F32,F32&lt;I32,I32,F32=I32,F32)</f>
        <v>90</v>
      </c>
      <c r="L32" s="51">
        <f t="array" ref="L32">_xlfn.IFS(F32&gt;I32,G32,F32&lt;I32,J32,F32=I32,IF(G32&lt;=J32,G32,J32))</f>
        <v>28.28</v>
      </c>
      <c r="M32" s="51" t="s">
        <v>76</v>
      </c>
    </row>
    <row r="33" ht="34.9" customHeight="1" spans="1:13">
      <c r="A33" s="47">
        <v>88</v>
      </c>
      <c r="B33" s="48" t="s">
        <v>58</v>
      </c>
      <c r="C33" s="48" t="s">
        <v>118</v>
      </c>
      <c r="D33" s="49" t="s">
        <v>119</v>
      </c>
      <c r="E33" s="50" t="s">
        <v>33</v>
      </c>
      <c r="F33" s="51">
        <v>70</v>
      </c>
      <c r="G33" s="52">
        <v>28.12</v>
      </c>
      <c r="H33" s="47" t="s">
        <v>33</v>
      </c>
      <c r="I33" s="51">
        <v>90</v>
      </c>
      <c r="J33" s="52">
        <v>35.24</v>
      </c>
      <c r="K33" s="51">
        <f t="array" ref="K33">_xlfn.IFS(F33&gt;I33,F33,F33&lt;I33,I33,F33=I33,F33)</f>
        <v>90</v>
      </c>
      <c r="L33" s="51">
        <f t="array" ref="L33">_xlfn.IFS(F33&gt;I33,G33,F33&lt;I33,J33,F33=I33,IF(G33&lt;=J33,G33,J33))</f>
        <v>35.24</v>
      </c>
      <c r="M33" s="51" t="s">
        <v>76</v>
      </c>
    </row>
    <row r="34" ht="34.9" customHeight="1" spans="1:13">
      <c r="A34" s="47">
        <v>68</v>
      </c>
      <c r="B34" s="48" t="s">
        <v>120</v>
      </c>
      <c r="C34" s="48" t="s">
        <v>121</v>
      </c>
      <c r="D34" s="49" t="s">
        <v>122</v>
      </c>
      <c r="E34" s="50" t="s">
        <v>33</v>
      </c>
      <c r="F34" s="51">
        <v>85</v>
      </c>
      <c r="G34" s="52">
        <v>35.28</v>
      </c>
      <c r="H34" s="47" t="s">
        <v>33</v>
      </c>
      <c r="I34" s="51">
        <v>60</v>
      </c>
      <c r="J34" s="52">
        <v>25.5</v>
      </c>
      <c r="K34" s="51">
        <f t="array" ref="K34">_xlfn.IFS(F34&gt;I34,F34,F34&lt;I34,I34,F34=I34,F34)</f>
        <v>85</v>
      </c>
      <c r="L34" s="51">
        <f t="array" ref="L34">_xlfn.IFS(F34&gt;I34,G34,F34&lt;I34,J34,F34=I34,IF(G34&lt;=J34,G34,J34))</f>
        <v>35.28</v>
      </c>
      <c r="M34" s="51" t="s">
        <v>76</v>
      </c>
    </row>
    <row r="35" ht="34.9" customHeight="1" spans="1:13">
      <c r="A35" s="47">
        <v>40</v>
      </c>
      <c r="B35" s="48" t="s">
        <v>88</v>
      </c>
      <c r="C35" s="48" t="s">
        <v>123</v>
      </c>
      <c r="D35" s="49" t="s">
        <v>124</v>
      </c>
      <c r="E35" s="50" t="s">
        <v>33</v>
      </c>
      <c r="F35" s="51">
        <v>85</v>
      </c>
      <c r="G35" s="52">
        <v>78.98</v>
      </c>
      <c r="H35" s="47" t="s">
        <v>33</v>
      </c>
      <c r="I35" s="51">
        <v>50</v>
      </c>
      <c r="J35" s="52">
        <v>40.2</v>
      </c>
      <c r="K35" s="51">
        <f t="array" ref="K35">_xlfn.IFS(F35&gt;I35,F35,F35&lt;I35,I35,F35=I35,F35)</f>
        <v>85</v>
      </c>
      <c r="L35" s="51">
        <f t="array" ref="L35">_xlfn.IFS(F35&gt;I35,G35,F35&lt;I35,J35,F35=I35,IF(G35&lt;=J35,G35,J35))</f>
        <v>78.98</v>
      </c>
      <c r="M35" s="51" t="s">
        <v>76</v>
      </c>
    </row>
    <row r="36" ht="34.9" customHeight="1" spans="1:13">
      <c r="A36" s="47">
        <v>90</v>
      </c>
      <c r="B36" s="48" t="s">
        <v>125</v>
      </c>
      <c r="C36" s="48" t="s">
        <v>126</v>
      </c>
      <c r="D36" s="49" t="s">
        <v>127</v>
      </c>
      <c r="E36" s="50" t="s">
        <v>33</v>
      </c>
      <c r="F36" s="51">
        <v>70</v>
      </c>
      <c r="G36" s="52">
        <v>16.93</v>
      </c>
      <c r="H36" s="47" t="s">
        <v>33</v>
      </c>
      <c r="I36" s="51">
        <v>80</v>
      </c>
      <c r="J36" s="52">
        <v>20.42</v>
      </c>
      <c r="K36" s="51">
        <f t="array" ref="K36">_xlfn.IFS(F36&gt;I36,F36,F36&lt;I36,I36,F36=I36,F36)</f>
        <v>80</v>
      </c>
      <c r="L36" s="51">
        <f t="array" ref="L36">_xlfn.IFS(F36&gt;I36,G36,F36&lt;I36,J36,F36=I36,IF(G36&lt;=J36,G36,J36))</f>
        <v>20.42</v>
      </c>
      <c r="M36" s="51" t="s">
        <v>76</v>
      </c>
    </row>
    <row r="37" ht="34.9" customHeight="1" spans="1:13">
      <c r="A37" s="47">
        <v>41</v>
      </c>
      <c r="B37" s="48" t="s">
        <v>128</v>
      </c>
      <c r="C37" s="48" t="s">
        <v>129</v>
      </c>
      <c r="D37" s="49" t="s">
        <v>130</v>
      </c>
      <c r="E37" s="50" t="s">
        <v>33</v>
      </c>
      <c r="F37" s="51">
        <v>80</v>
      </c>
      <c r="G37" s="52">
        <v>31.88</v>
      </c>
      <c r="H37" s="47" t="s">
        <v>33</v>
      </c>
      <c r="I37" s="51">
        <v>40</v>
      </c>
      <c r="J37" s="52">
        <v>20.66</v>
      </c>
      <c r="K37" s="51">
        <f t="array" ref="K37">_xlfn.IFS(F37&gt;I37,F37,F37&lt;I37,I37,F37=I37,F37)</f>
        <v>80</v>
      </c>
      <c r="L37" s="51">
        <f t="array" ref="L37">_xlfn.IFS(F37&gt;I37,G37,F37&lt;I37,J37,F37=I37,IF(G37&lt;=J37,G37,J37))</f>
        <v>31.88</v>
      </c>
      <c r="M37" s="51" t="s">
        <v>76</v>
      </c>
    </row>
    <row r="38" ht="34.9" customHeight="1" spans="1:13">
      <c r="A38" s="47">
        <v>48</v>
      </c>
      <c r="B38" s="48" t="s">
        <v>131</v>
      </c>
      <c r="C38" s="48" t="s">
        <v>132</v>
      </c>
      <c r="D38" s="49" t="s">
        <v>133</v>
      </c>
      <c r="E38" s="50" t="s">
        <v>33</v>
      </c>
      <c r="F38" s="51">
        <v>30</v>
      </c>
      <c r="G38" s="52">
        <v>9.09</v>
      </c>
      <c r="H38" s="47" t="s">
        <v>33</v>
      </c>
      <c r="I38" s="51">
        <v>80</v>
      </c>
      <c r="J38" s="52">
        <v>34.1</v>
      </c>
      <c r="K38" s="51">
        <f t="array" ref="K38">_xlfn.IFS(F38&gt;I38,F38,F38&lt;I38,I38,F38=I38,F38)</f>
        <v>80</v>
      </c>
      <c r="L38" s="51">
        <f t="array" ref="L38">_xlfn.IFS(F38&gt;I38,G38,F38&lt;I38,J38,F38=I38,IF(G38&lt;=J38,G38,J38))</f>
        <v>34.1</v>
      </c>
      <c r="M38" s="51" t="s">
        <v>76</v>
      </c>
    </row>
    <row r="39" ht="34.9" customHeight="1" spans="1:13">
      <c r="A39" s="47">
        <v>57</v>
      </c>
      <c r="B39" s="48" t="s">
        <v>134</v>
      </c>
      <c r="C39" s="48" t="s">
        <v>135</v>
      </c>
      <c r="D39" s="49" t="s">
        <v>136</v>
      </c>
      <c r="E39" s="50" t="s">
        <v>33</v>
      </c>
      <c r="F39" s="51">
        <v>40</v>
      </c>
      <c r="G39" s="52">
        <v>7.65</v>
      </c>
      <c r="H39" s="47" t="s">
        <v>33</v>
      </c>
      <c r="I39" s="51">
        <v>75</v>
      </c>
      <c r="J39" s="52">
        <v>16.96</v>
      </c>
      <c r="K39" s="51">
        <f t="array" ref="K39">_xlfn.IFS(F39&gt;I39,F39,F39&lt;I39,I39,F39=I39,F39)</f>
        <v>75</v>
      </c>
      <c r="L39" s="51">
        <f t="array" ref="L39">_xlfn.IFS(F39&gt;I39,G39,F39&lt;I39,J39,F39=I39,IF(G39&lt;=J39,G39,J39))</f>
        <v>16.96</v>
      </c>
      <c r="M39" s="51" t="s">
        <v>76</v>
      </c>
    </row>
    <row r="40" ht="34.9" customHeight="1" spans="1:13">
      <c r="A40" s="47">
        <v>28</v>
      </c>
      <c r="B40" s="48" t="s">
        <v>137</v>
      </c>
      <c r="C40" s="48" t="s">
        <v>138</v>
      </c>
      <c r="D40" s="49" t="s">
        <v>139</v>
      </c>
      <c r="E40" s="50" t="s">
        <v>33</v>
      </c>
      <c r="F40" s="51">
        <v>65</v>
      </c>
      <c r="G40" s="52">
        <v>15.5</v>
      </c>
      <c r="H40" s="47" t="s">
        <v>33</v>
      </c>
      <c r="I40" s="51">
        <v>75</v>
      </c>
      <c r="J40" s="52">
        <v>18.85</v>
      </c>
      <c r="K40" s="51">
        <f t="array" ref="K40">_xlfn.IFS(F40&gt;I40,F40,F40&lt;I40,I40,F40=I40,F40)</f>
        <v>75</v>
      </c>
      <c r="L40" s="51">
        <f t="array" ref="L40">_xlfn.IFS(F40&gt;I40,G40,F40&lt;I40,J40,F40=I40,IF(G40&lt;=J40,G40,J40))</f>
        <v>18.85</v>
      </c>
      <c r="M40" s="51" t="s">
        <v>76</v>
      </c>
    </row>
    <row r="41" ht="34.9" customHeight="1" spans="1:13">
      <c r="A41" s="47">
        <v>63</v>
      </c>
      <c r="B41" s="48" t="s">
        <v>140</v>
      </c>
      <c r="C41" s="48" t="s">
        <v>141</v>
      </c>
      <c r="D41" s="49" t="s">
        <v>142</v>
      </c>
      <c r="E41" s="50" t="s">
        <v>33</v>
      </c>
      <c r="F41" s="51">
        <v>60</v>
      </c>
      <c r="G41" s="52">
        <v>16.75</v>
      </c>
      <c r="H41" s="47" t="s">
        <v>33</v>
      </c>
      <c r="I41" s="51">
        <v>75</v>
      </c>
      <c r="J41" s="52">
        <v>22.34</v>
      </c>
      <c r="K41" s="51">
        <f t="array" ref="K41">_xlfn.IFS(F41&gt;I41,F41,F41&lt;I41,I41,F41=I41,F41)</f>
        <v>75</v>
      </c>
      <c r="L41" s="51">
        <f t="array" ref="L41">_xlfn.IFS(F41&gt;I41,G41,F41&lt;I41,J41,F41=I41,IF(G41&lt;=J41,G41,J41))</f>
        <v>22.34</v>
      </c>
      <c r="M41" s="51" t="s">
        <v>76</v>
      </c>
    </row>
    <row r="42" ht="34.9" customHeight="1" spans="1:13">
      <c r="A42" s="51">
        <v>9</v>
      </c>
      <c r="B42" s="48" t="s">
        <v>143</v>
      </c>
      <c r="C42" s="48" t="s">
        <v>144</v>
      </c>
      <c r="D42" s="49" t="s">
        <v>145</v>
      </c>
      <c r="E42" s="50" t="s">
        <v>33</v>
      </c>
      <c r="F42" s="51">
        <v>65</v>
      </c>
      <c r="G42" s="52">
        <v>33.28</v>
      </c>
      <c r="H42" s="47" t="s">
        <v>33</v>
      </c>
      <c r="I42" s="51">
        <v>75</v>
      </c>
      <c r="J42" s="52">
        <v>31.47</v>
      </c>
      <c r="K42" s="51">
        <f t="array" ref="K42">_xlfn.IFS(F42&gt;I42,F42,F42&lt;I42,I42,F42=I42,F42)</f>
        <v>75</v>
      </c>
      <c r="L42" s="51">
        <f t="array" ref="L42">_xlfn.IFS(F42&gt;I42,G42,F42&lt;I42,J42,F42=I42,IF(G42&lt;=J42,G42,J42))</f>
        <v>31.47</v>
      </c>
      <c r="M42" s="51" t="s">
        <v>76</v>
      </c>
    </row>
    <row r="43" ht="34.9" customHeight="1" spans="1:13">
      <c r="A43" s="47">
        <v>53</v>
      </c>
      <c r="B43" s="48" t="s">
        <v>146</v>
      </c>
      <c r="C43" s="48" t="s">
        <v>147</v>
      </c>
      <c r="D43" s="49" t="s">
        <v>148</v>
      </c>
      <c r="E43" s="50" t="s">
        <v>33</v>
      </c>
      <c r="F43" s="51">
        <v>20</v>
      </c>
      <c r="G43" s="52">
        <v>7.1</v>
      </c>
      <c r="H43" s="47" t="s">
        <v>33</v>
      </c>
      <c r="I43" s="51">
        <v>70</v>
      </c>
      <c r="J43" s="52">
        <v>26.25</v>
      </c>
      <c r="K43" s="51">
        <f t="array" ref="K43">_xlfn.IFS(F43&gt;I43,F43,F43&lt;I43,I43,F43=I43,F43)</f>
        <v>70</v>
      </c>
      <c r="L43" s="51">
        <f t="array" ref="L43">_xlfn.IFS(F43&gt;I43,G43,F43&lt;I43,J43,F43=I43,IF(G43&lt;=J43,G43,J43))</f>
        <v>26.25</v>
      </c>
      <c r="M43" s="51" t="s">
        <v>76</v>
      </c>
    </row>
    <row r="44" ht="34.9" customHeight="1" spans="1:13">
      <c r="A44" s="47">
        <v>65</v>
      </c>
      <c r="B44" s="48" t="s">
        <v>149</v>
      </c>
      <c r="C44" s="48" t="s">
        <v>150</v>
      </c>
      <c r="D44" s="49" t="s">
        <v>151</v>
      </c>
      <c r="E44" s="50" t="s">
        <v>33</v>
      </c>
      <c r="F44" s="51">
        <v>70</v>
      </c>
      <c r="G44" s="52">
        <v>27.09</v>
      </c>
      <c r="H44" s="47" t="s">
        <v>33</v>
      </c>
      <c r="I44" s="51">
        <v>55</v>
      </c>
      <c r="J44" s="52">
        <v>32.47</v>
      </c>
      <c r="K44" s="51">
        <f t="array" ref="K44">_xlfn.IFS(F44&gt;I44,F44,F44&lt;I44,I44,F44=I44,F44)</f>
        <v>70</v>
      </c>
      <c r="L44" s="51">
        <f t="array" ref="L44">_xlfn.IFS(F44&gt;I44,G44,F44&lt;I44,J44,F44=I44,IF(G44&lt;=J44,G44,J44))</f>
        <v>27.09</v>
      </c>
      <c r="M44" s="51" t="s">
        <v>76</v>
      </c>
    </row>
    <row r="45" ht="34.9" customHeight="1" spans="1:13">
      <c r="A45" s="51">
        <v>3</v>
      </c>
      <c r="B45" s="48" t="s">
        <v>58</v>
      </c>
      <c r="C45" s="48" t="s">
        <v>152</v>
      </c>
      <c r="D45" s="49" t="s">
        <v>119</v>
      </c>
      <c r="E45" s="50" t="s">
        <v>33</v>
      </c>
      <c r="F45" s="51">
        <v>30</v>
      </c>
      <c r="G45" s="52">
        <v>13.34</v>
      </c>
      <c r="H45" s="47" t="s">
        <v>33</v>
      </c>
      <c r="I45" s="51">
        <v>70</v>
      </c>
      <c r="J45" s="52">
        <v>30.31</v>
      </c>
      <c r="K45" s="51">
        <f t="array" ref="K45">_xlfn.IFS(F45&gt;I45,F45,F45&lt;I45,I45,F45=I45,F45)</f>
        <v>70</v>
      </c>
      <c r="L45" s="51">
        <f t="array" ref="L45">_xlfn.IFS(F45&gt;I45,G45,F45&lt;I45,J45,F45=I45,IF(G45&lt;=J45,G45,J45))</f>
        <v>30.31</v>
      </c>
      <c r="M45" s="51" t="s">
        <v>76</v>
      </c>
    </row>
    <row r="46" ht="34.9" customHeight="1" spans="1:13">
      <c r="A46" s="47">
        <v>10</v>
      </c>
      <c r="B46" s="48" t="s">
        <v>153</v>
      </c>
      <c r="C46" s="48" t="s">
        <v>154</v>
      </c>
      <c r="D46" s="49" t="s">
        <v>155</v>
      </c>
      <c r="E46" s="50">
        <v>2</v>
      </c>
      <c r="F46" s="51">
        <v>0</v>
      </c>
      <c r="G46" s="52">
        <v>0</v>
      </c>
      <c r="H46" s="47" t="s">
        <v>33</v>
      </c>
      <c r="I46" s="51">
        <v>70</v>
      </c>
      <c r="J46" s="52">
        <v>72.72</v>
      </c>
      <c r="K46" s="51">
        <f t="array" ref="K46">_xlfn.IFS(F46&gt;I46,F46,F46&lt;I46,I46,F46=I46,F46)</f>
        <v>70</v>
      </c>
      <c r="L46" s="51">
        <f t="array" ref="L46">_xlfn.IFS(F46&gt;I46,G46,F46&lt;I46,J46,F46=I46,IF(G46&lt;=J46,G46,J46))</f>
        <v>72.72</v>
      </c>
      <c r="M46" s="51" t="s">
        <v>76</v>
      </c>
    </row>
    <row r="47" ht="34.9" customHeight="1" spans="1:13">
      <c r="A47" s="51">
        <v>4</v>
      </c>
      <c r="B47" s="48" t="s">
        <v>156</v>
      </c>
      <c r="C47" s="48" t="s">
        <v>157</v>
      </c>
      <c r="D47" s="49" t="s">
        <v>158</v>
      </c>
      <c r="E47" s="50" t="s">
        <v>33</v>
      </c>
      <c r="F47" s="51">
        <v>65</v>
      </c>
      <c r="G47" s="52">
        <v>10.72</v>
      </c>
      <c r="H47" s="47" t="s">
        <v>33</v>
      </c>
      <c r="I47" s="51">
        <v>20</v>
      </c>
      <c r="J47" s="52">
        <v>4.31</v>
      </c>
      <c r="K47" s="51">
        <f t="array" ref="K47">_xlfn.IFS(F47&gt;I47,F47,F47&lt;I47,I47,F47=I47,F47)</f>
        <v>65</v>
      </c>
      <c r="L47" s="51">
        <f t="array" ref="L47">_xlfn.IFS(F47&gt;I47,G47,F47&lt;I47,J47,F47=I47,IF(G47&lt;=J47,G47,J47))</f>
        <v>10.72</v>
      </c>
      <c r="M47" s="51" t="s">
        <v>76</v>
      </c>
    </row>
    <row r="48" ht="34.9" customHeight="1" spans="1:13">
      <c r="A48" s="47">
        <v>56</v>
      </c>
      <c r="B48" s="48" t="s">
        <v>159</v>
      </c>
      <c r="C48" s="48" t="s">
        <v>160</v>
      </c>
      <c r="D48" s="49" t="s">
        <v>161</v>
      </c>
      <c r="E48" s="50" t="s">
        <v>33</v>
      </c>
      <c r="F48" s="51">
        <v>55</v>
      </c>
      <c r="G48" s="52">
        <v>12.94</v>
      </c>
      <c r="H48" s="47" t="s">
        <v>33</v>
      </c>
      <c r="I48" s="51">
        <v>65</v>
      </c>
      <c r="J48" s="52">
        <v>20.53</v>
      </c>
      <c r="K48" s="51">
        <f t="array" ref="K48">_xlfn.IFS(F48&gt;I48,F48,F48&lt;I48,I48,F48=I48,F48)</f>
        <v>65</v>
      </c>
      <c r="L48" s="51">
        <f t="array" ref="L48">_xlfn.IFS(F48&gt;I48,G48,F48&lt;I48,J48,F48=I48,IF(G48&lt;=J48,G48,J48))</f>
        <v>20.53</v>
      </c>
      <c r="M48" s="51" t="s">
        <v>76</v>
      </c>
    </row>
    <row r="49" ht="34.9" customHeight="1" spans="1:13">
      <c r="A49" s="47">
        <v>54</v>
      </c>
      <c r="B49" s="48" t="s">
        <v>162</v>
      </c>
      <c r="C49" s="48" t="s">
        <v>163</v>
      </c>
      <c r="D49" s="49" t="s">
        <v>164</v>
      </c>
      <c r="E49" s="50" t="s">
        <v>33</v>
      </c>
      <c r="F49" s="51">
        <v>50</v>
      </c>
      <c r="G49" s="52">
        <v>24.57</v>
      </c>
      <c r="H49" s="47" t="s">
        <v>33</v>
      </c>
      <c r="I49" s="51">
        <v>65</v>
      </c>
      <c r="J49" s="52">
        <v>26.28</v>
      </c>
      <c r="K49" s="51">
        <f t="array" ref="K49">_xlfn.IFS(F49&gt;I49,F49,F49&lt;I49,I49,F49=I49,F49)</f>
        <v>65</v>
      </c>
      <c r="L49" s="51">
        <f t="array" ref="L49">_xlfn.IFS(F49&gt;I49,G49,F49&lt;I49,J49,F49=I49,IF(G49&lt;=J49,G49,J49))</f>
        <v>26.28</v>
      </c>
      <c r="M49" s="51" t="s">
        <v>76</v>
      </c>
    </row>
    <row r="50" ht="34.9" customHeight="1" spans="1:13">
      <c r="A50" s="47">
        <v>21</v>
      </c>
      <c r="B50" s="48" t="s">
        <v>165</v>
      </c>
      <c r="C50" s="48" t="s">
        <v>166</v>
      </c>
      <c r="D50" s="49" t="s">
        <v>167</v>
      </c>
      <c r="E50" s="50" t="s">
        <v>33</v>
      </c>
      <c r="F50" s="51">
        <v>65</v>
      </c>
      <c r="G50" s="52">
        <v>26.97</v>
      </c>
      <c r="H50" s="47" t="s">
        <v>33</v>
      </c>
      <c r="I50" s="51">
        <v>50</v>
      </c>
      <c r="J50" s="52">
        <v>19.32</v>
      </c>
      <c r="K50" s="51">
        <f t="array" ref="K50">_xlfn.IFS(F50&gt;I50,F50,F50&lt;I50,I50,F50=I50,F50)</f>
        <v>65</v>
      </c>
      <c r="L50" s="51">
        <f t="array" ref="L50">_xlfn.IFS(F50&gt;I50,G50,F50&lt;I50,J50,F50=I50,IF(G50&lt;=J50,G50,J50))</f>
        <v>26.97</v>
      </c>
      <c r="M50" s="51" t="s">
        <v>168</v>
      </c>
    </row>
    <row r="51" ht="34.9" customHeight="1" spans="1:13">
      <c r="A51" s="47">
        <v>77</v>
      </c>
      <c r="B51" s="48" t="s">
        <v>85</v>
      </c>
      <c r="C51" s="48" t="s">
        <v>169</v>
      </c>
      <c r="D51" s="49" t="s">
        <v>87</v>
      </c>
      <c r="E51" s="50">
        <v>2</v>
      </c>
      <c r="F51" s="51">
        <v>0</v>
      </c>
      <c r="G51" s="52" t="s">
        <v>33</v>
      </c>
      <c r="H51" s="47" t="s">
        <v>33</v>
      </c>
      <c r="I51" s="51">
        <v>65</v>
      </c>
      <c r="J51" s="52">
        <v>28.5</v>
      </c>
      <c r="K51" s="51">
        <f t="array" ref="K51">_xlfn.IFS(F51&gt;I51,F51,F51&lt;I51,I51,F51=I51,F51)</f>
        <v>65</v>
      </c>
      <c r="L51" s="51">
        <f t="array" ref="L51">_xlfn.IFS(F51&gt;I51,G51,F51&lt;I51,J51,F51=I51,IF(G51&lt;=J51,G51,J51))</f>
        <v>28.5</v>
      </c>
      <c r="M51" s="51" t="s">
        <v>168</v>
      </c>
    </row>
    <row r="52" ht="34.9" customHeight="1" spans="1:13">
      <c r="A52" s="47">
        <v>39</v>
      </c>
      <c r="B52" s="48" t="s">
        <v>170</v>
      </c>
      <c r="C52" s="48" t="s">
        <v>171</v>
      </c>
      <c r="D52" s="49" t="s">
        <v>172</v>
      </c>
      <c r="E52" s="50" t="s">
        <v>33</v>
      </c>
      <c r="F52" s="51">
        <v>65</v>
      </c>
      <c r="G52" s="52">
        <v>52.51</v>
      </c>
      <c r="H52" s="47" t="s">
        <v>33</v>
      </c>
      <c r="I52" s="51">
        <v>30</v>
      </c>
      <c r="J52" s="52">
        <v>18.97</v>
      </c>
      <c r="K52" s="51">
        <f t="array" ref="K52">_xlfn.IFS(F52&gt;I52,F52,F52&lt;I52,I52,F52=I52,F52)</f>
        <v>65</v>
      </c>
      <c r="L52" s="51">
        <f t="array" ref="L52">_xlfn.IFS(F52&gt;I52,G52,F52&lt;I52,J52,F52=I52,IF(G52&lt;=J52,G52,J52))</f>
        <v>52.51</v>
      </c>
      <c r="M52" s="51" t="s">
        <v>168</v>
      </c>
    </row>
    <row r="53" ht="34.9" customHeight="1" spans="1:13">
      <c r="A53" s="47">
        <v>74</v>
      </c>
      <c r="B53" s="48" t="s">
        <v>173</v>
      </c>
      <c r="C53" s="48" t="s">
        <v>174</v>
      </c>
      <c r="D53" s="49" t="s">
        <v>175</v>
      </c>
      <c r="E53" s="50">
        <v>2</v>
      </c>
      <c r="F53" s="51">
        <v>0</v>
      </c>
      <c r="G53" s="52">
        <v>13.09</v>
      </c>
      <c r="H53" s="47">
        <v>1</v>
      </c>
      <c r="I53" s="51">
        <v>60</v>
      </c>
      <c r="J53" s="52">
        <v>14.26</v>
      </c>
      <c r="K53" s="51">
        <f t="array" ref="K53">_xlfn.IFS(F53&gt;I53,F53,F53&lt;I53,I53,F53=I53,F53)</f>
        <v>60</v>
      </c>
      <c r="L53" s="51">
        <f t="array" ref="L53">_xlfn.IFS(F53&gt;I53,G53,F53&lt;I53,J53,F53=I53,IF(G53&lt;=J53,G53,J53))</f>
        <v>14.26</v>
      </c>
      <c r="M53" s="51" t="s">
        <v>168</v>
      </c>
    </row>
    <row r="54" ht="34.9" customHeight="1" spans="1:13">
      <c r="A54" s="47">
        <v>11</v>
      </c>
      <c r="B54" s="48" t="s">
        <v>176</v>
      </c>
      <c r="C54" s="48" t="s">
        <v>177</v>
      </c>
      <c r="D54" s="49" t="s">
        <v>178</v>
      </c>
      <c r="E54" s="50" t="s">
        <v>33</v>
      </c>
      <c r="F54" s="51">
        <v>30</v>
      </c>
      <c r="G54" s="52">
        <v>14.41</v>
      </c>
      <c r="H54" s="47" t="s">
        <v>33</v>
      </c>
      <c r="I54" s="51">
        <v>60</v>
      </c>
      <c r="J54" s="52">
        <v>27.4</v>
      </c>
      <c r="K54" s="51">
        <f t="array" ref="K54">_xlfn.IFS(F54&gt;I54,F54,F54&lt;I54,I54,F54=I54,F54)</f>
        <v>60</v>
      </c>
      <c r="L54" s="51">
        <f t="array" ref="L54">_xlfn.IFS(F54&gt;I54,G54,F54&lt;I54,J54,F54=I54,IF(G54&lt;=J54,G54,J54))</f>
        <v>27.4</v>
      </c>
      <c r="M54" s="51" t="s">
        <v>168</v>
      </c>
    </row>
    <row r="55" ht="34.9" customHeight="1" spans="1:13">
      <c r="A55" s="47">
        <v>12</v>
      </c>
      <c r="B55" s="48" t="s">
        <v>162</v>
      </c>
      <c r="C55" s="48" t="s">
        <v>179</v>
      </c>
      <c r="D55" s="49" t="s">
        <v>180</v>
      </c>
      <c r="E55" s="50" t="s">
        <v>33</v>
      </c>
      <c r="F55" s="51">
        <v>40</v>
      </c>
      <c r="G55" s="52">
        <v>18.37</v>
      </c>
      <c r="H55" s="47" t="s">
        <v>33</v>
      </c>
      <c r="I55" s="51">
        <v>60</v>
      </c>
      <c r="J55" s="52">
        <v>28.28</v>
      </c>
      <c r="K55" s="51">
        <f t="array" ref="K55">_xlfn.IFS(F55&gt;I55,F55,F55&lt;I55,I55,F55=I55,F55)</f>
        <v>60</v>
      </c>
      <c r="L55" s="51">
        <f t="array" ref="L55">_xlfn.IFS(F55&gt;I55,G55,F55&lt;I55,J55,F55=I55,IF(G55&lt;=J55,G55,J55))</f>
        <v>28.28</v>
      </c>
      <c r="M55" s="51" t="s">
        <v>168</v>
      </c>
    </row>
    <row r="56" ht="34.9" customHeight="1" spans="1:13">
      <c r="A56" s="47">
        <v>17</v>
      </c>
      <c r="B56" s="48" t="s">
        <v>181</v>
      </c>
      <c r="C56" s="48" t="s">
        <v>182</v>
      </c>
      <c r="D56" s="49" t="s">
        <v>183</v>
      </c>
      <c r="E56" s="50" t="s">
        <v>33</v>
      </c>
      <c r="F56" s="51">
        <v>30</v>
      </c>
      <c r="G56" s="52">
        <v>9.59</v>
      </c>
      <c r="H56" s="47" t="s">
        <v>33</v>
      </c>
      <c r="I56" s="51">
        <v>60</v>
      </c>
      <c r="J56" s="52">
        <v>28.97</v>
      </c>
      <c r="K56" s="51">
        <f t="array" ref="K56">_xlfn.IFS(F56&gt;I56,F56,F56&lt;I56,I56,F56=I56,F56)</f>
        <v>60</v>
      </c>
      <c r="L56" s="51">
        <f t="array" ref="L56">_xlfn.IFS(F56&gt;I56,G56,F56&lt;I56,J56,F56=I56,IF(G56&lt;=J56,G56,J56))</f>
        <v>28.97</v>
      </c>
      <c r="M56" s="51" t="s">
        <v>168</v>
      </c>
    </row>
    <row r="57" ht="34.9" customHeight="1" spans="1:13">
      <c r="A57" s="47">
        <v>80</v>
      </c>
      <c r="B57" s="48" t="s">
        <v>184</v>
      </c>
      <c r="C57" s="48" t="s">
        <v>185</v>
      </c>
      <c r="D57" s="49" t="s">
        <v>186</v>
      </c>
      <c r="E57" s="50" t="s">
        <v>33</v>
      </c>
      <c r="F57" s="51">
        <v>50</v>
      </c>
      <c r="G57" s="52">
        <v>10.67</v>
      </c>
      <c r="H57" s="47" t="s">
        <v>33</v>
      </c>
      <c r="I57" s="51">
        <v>55</v>
      </c>
      <c r="J57" s="52">
        <v>12.3</v>
      </c>
      <c r="K57" s="51">
        <f t="array" ref="K57">_xlfn.IFS(F57&gt;I57,F57,F57&lt;I57,I57,F57=I57,F57)</f>
        <v>55</v>
      </c>
      <c r="L57" s="51">
        <f t="array" ref="L57">_xlfn.IFS(F57&gt;I57,G57,F57&lt;I57,J57,F57=I57,IF(G57&lt;=J57,G57,J57))</f>
        <v>12.3</v>
      </c>
      <c r="M57" s="51" t="s">
        <v>168</v>
      </c>
    </row>
    <row r="58" ht="34.9" customHeight="1" spans="1:13">
      <c r="A58" s="47">
        <v>55</v>
      </c>
      <c r="B58" s="48" t="s">
        <v>187</v>
      </c>
      <c r="C58" s="48" t="s">
        <v>188</v>
      </c>
      <c r="D58" s="49" t="s">
        <v>189</v>
      </c>
      <c r="E58" s="50" t="s">
        <v>33</v>
      </c>
      <c r="F58" s="51">
        <v>55</v>
      </c>
      <c r="G58" s="52">
        <v>12.66</v>
      </c>
      <c r="H58" s="47" t="s">
        <v>33</v>
      </c>
      <c r="I58" s="51">
        <v>50</v>
      </c>
      <c r="J58" s="52">
        <v>11.22</v>
      </c>
      <c r="K58" s="51">
        <f t="array" ref="K58">_xlfn.IFS(F58&gt;I58,F58,F58&lt;I58,I58,F58=I58,F58)</f>
        <v>55</v>
      </c>
      <c r="L58" s="51">
        <f t="array" ref="L58">_xlfn.IFS(F58&gt;I58,G58,F58&lt;I58,J58,F58=I58,IF(G58&lt;=J58,G58,J58))</f>
        <v>12.66</v>
      </c>
      <c r="M58" s="51" t="s">
        <v>168</v>
      </c>
    </row>
    <row r="59" ht="34.9" customHeight="1" spans="1:13">
      <c r="A59" s="47">
        <v>50</v>
      </c>
      <c r="B59" s="48" t="s">
        <v>190</v>
      </c>
      <c r="C59" s="48" t="s">
        <v>191</v>
      </c>
      <c r="D59" s="49" t="s">
        <v>192</v>
      </c>
      <c r="E59" s="50" t="s">
        <v>33</v>
      </c>
      <c r="F59" s="51">
        <v>55</v>
      </c>
      <c r="G59" s="52">
        <v>16.16</v>
      </c>
      <c r="H59" s="47" t="s">
        <v>33</v>
      </c>
      <c r="I59" s="51">
        <v>50</v>
      </c>
      <c r="J59" s="52">
        <v>16.37</v>
      </c>
      <c r="K59" s="51">
        <f t="array" ref="K59">_xlfn.IFS(F59&gt;I59,F59,F59&lt;I59,I59,F59=I59,F59)</f>
        <v>55</v>
      </c>
      <c r="L59" s="51">
        <f t="array" ref="L59">_xlfn.IFS(F59&gt;I59,G59,F59&lt;I59,J59,F59=I59,IF(G59&lt;=J59,G59,J59))</f>
        <v>16.16</v>
      </c>
      <c r="M59" s="51" t="s">
        <v>168</v>
      </c>
    </row>
    <row r="60" ht="34.9" customHeight="1" spans="1:13">
      <c r="A60" s="47">
        <v>71</v>
      </c>
      <c r="B60" s="48" t="s">
        <v>64</v>
      </c>
      <c r="C60" s="48" t="s">
        <v>193</v>
      </c>
      <c r="D60" s="49" t="s">
        <v>66</v>
      </c>
      <c r="E60" s="50" t="s">
        <v>33</v>
      </c>
      <c r="F60" s="51">
        <v>30</v>
      </c>
      <c r="G60" s="52">
        <v>6.53</v>
      </c>
      <c r="H60" s="47" t="s">
        <v>33</v>
      </c>
      <c r="I60" s="51">
        <v>55</v>
      </c>
      <c r="J60" s="52">
        <v>19.77</v>
      </c>
      <c r="K60" s="51">
        <f t="array" ref="K60">_xlfn.IFS(F60&gt;I60,F60,F60&lt;I60,I60,F60=I60,F60)</f>
        <v>55</v>
      </c>
      <c r="L60" s="51">
        <f t="array" ref="L60">_xlfn.IFS(F60&gt;I60,G60,F60&lt;I60,J60,F60=I60,IF(G60&lt;=J60,G60,J60))</f>
        <v>19.77</v>
      </c>
      <c r="M60" s="51" t="s">
        <v>168</v>
      </c>
    </row>
    <row r="61" ht="34.9" customHeight="1" spans="1:13">
      <c r="A61" s="47">
        <v>64</v>
      </c>
      <c r="B61" s="48" t="s">
        <v>109</v>
      </c>
      <c r="C61" s="48" t="s">
        <v>194</v>
      </c>
      <c r="D61" s="49" t="s">
        <v>195</v>
      </c>
      <c r="E61" s="50" t="s">
        <v>33</v>
      </c>
      <c r="F61" s="51">
        <v>40</v>
      </c>
      <c r="G61" s="52">
        <v>20.63</v>
      </c>
      <c r="H61" s="47" t="s">
        <v>33</v>
      </c>
      <c r="I61" s="51">
        <v>55</v>
      </c>
      <c r="J61" s="52">
        <v>31.28</v>
      </c>
      <c r="K61" s="51">
        <f t="array" ref="K61">_xlfn.IFS(F61&gt;I61,F61,F61&lt;I61,I61,F61=I61,F61)</f>
        <v>55</v>
      </c>
      <c r="L61" s="51">
        <f t="array" ref="L61">_xlfn.IFS(F61&gt;I61,G61,F61&lt;I61,J61,F61=I61,IF(G61&lt;=J61,G61,J61))</f>
        <v>31.28</v>
      </c>
      <c r="M61" s="51" t="s">
        <v>168</v>
      </c>
    </row>
    <row r="62" ht="34.9" customHeight="1" spans="1:13">
      <c r="A62" s="51">
        <v>5</v>
      </c>
      <c r="B62" s="48" t="s">
        <v>196</v>
      </c>
      <c r="C62" s="48" t="s">
        <v>197</v>
      </c>
      <c r="D62" s="49" t="s">
        <v>198</v>
      </c>
      <c r="E62" s="50" t="s">
        <v>33</v>
      </c>
      <c r="F62" s="51">
        <v>40</v>
      </c>
      <c r="G62" s="52">
        <v>31.59</v>
      </c>
      <c r="H62" s="47" t="s">
        <v>33</v>
      </c>
      <c r="I62" s="51">
        <v>50</v>
      </c>
      <c r="J62" s="52">
        <v>10.56</v>
      </c>
      <c r="K62" s="51">
        <f t="array" ref="K62">_xlfn.IFS(F62&gt;I62,F62,F62&lt;I62,I62,F62=I62,F62)</f>
        <v>50</v>
      </c>
      <c r="L62" s="51">
        <f t="array" ref="L62">_xlfn.IFS(F62&gt;I62,G62,F62&lt;I62,J62,F62=I62,IF(G62&lt;=J62,G62,J62))</f>
        <v>10.56</v>
      </c>
      <c r="M62" s="51" t="s">
        <v>168</v>
      </c>
    </row>
    <row r="63" ht="34.9" customHeight="1" spans="1:13">
      <c r="A63" s="47">
        <v>81</v>
      </c>
      <c r="B63" s="48" t="s">
        <v>112</v>
      </c>
      <c r="C63" s="48" t="s">
        <v>199</v>
      </c>
      <c r="D63" s="49" t="s">
        <v>200</v>
      </c>
      <c r="E63" s="50" t="s">
        <v>33</v>
      </c>
      <c r="F63" s="51">
        <v>50</v>
      </c>
      <c r="G63" s="52">
        <v>11.35</v>
      </c>
      <c r="H63" s="47" t="s">
        <v>33</v>
      </c>
      <c r="I63" s="51">
        <v>40</v>
      </c>
      <c r="J63" s="52">
        <v>8.98</v>
      </c>
      <c r="K63" s="51">
        <f t="array" ref="K63">_xlfn.IFS(F63&gt;I63,F63,F63&lt;I63,I63,F63=I63,F63)</f>
        <v>50</v>
      </c>
      <c r="L63" s="51">
        <f t="array" ref="L63">_xlfn.IFS(F63&gt;I63,G63,F63&lt;I63,J63,F63=I63,IF(G63&lt;=J63,G63,J63))</f>
        <v>11.35</v>
      </c>
      <c r="M63" s="51" t="s">
        <v>168</v>
      </c>
    </row>
    <row r="64" ht="34.9" customHeight="1" spans="1:13">
      <c r="A64" s="47">
        <v>61</v>
      </c>
      <c r="B64" s="48" t="s">
        <v>201</v>
      </c>
      <c r="C64" s="48" t="s">
        <v>202</v>
      </c>
      <c r="D64" s="49" t="s">
        <v>203</v>
      </c>
      <c r="E64" s="50" t="s">
        <v>33</v>
      </c>
      <c r="F64" s="51">
        <v>50</v>
      </c>
      <c r="G64" s="52">
        <v>14.37</v>
      </c>
      <c r="H64" s="47" t="s">
        <v>33</v>
      </c>
      <c r="I64" s="51">
        <v>40</v>
      </c>
      <c r="J64" s="52">
        <v>12.12</v>
      </c>
      <c r="K64" s="51">
        <f t="array" ref="K64">_xlfn.IFS(F64&gt;I64,F64,F64&lt;I64,I64,F64=I64,F64)</f>
        <v>50</v>
      </c>
      <c r="L64" s="51">
        <f t="array" ref="L64">_xlfn.IFS(F64&gt;I64,G64,F64&lt;I64,J64,F64=I64,IF(G64&lt;=J64,G64,J64))</f>
        <v>14.37</v>
      </c>
      <c r="M64" s="51" t="s">
        <v>168</v>
      </c>
    </row>
    <row r="65" ht="34.9" customHeight="1" spans="1:13">
      <c r="A65" s="47">
        <v>69</v>
      </c>
      <c r="B65" s="48" t="s">
        <v>204</v>
      </c>
      <c r="C65" s="48" t="s">
        <v>205</v>
      </c>
      <c r="D65" s="49" t="s">
        <v>206</v>
      </c>
      <c r="E65" s="50" t="s">
        <v>33</v>
      </c>
      <c r="F65" s="51">
        <v>30</v>
      </c>
      <c r="G65" s="52">
        <v>12.9</v>
      </c>
      <c r="H65" s="47" t="s">
        <v>33</v>
      </c>
      <c r="I65" s="51">
        <v>50</v>
      </c>
      <c r="J65" s="52">
        <v>27.21</v>
      </c>
      <c r="K65" s="51">
        <f t="array" ref="K65">_xlfn.IFS(F65&gt;I65,F65,F65&lt;I65,I65,F65=I65,F65)</f>
        <v>50</v>
      </c>
      <c r="L65" s="51">
        <f t="array" ref="L65">_xlfn.IFS(F65&gt;I65,G65,F65&lt;I65,J65,F65=I65,IF(G65&lt;=J65,G65,J65))</f>
        <v>27.21</v>
      </c>
      <c r="M65" s="51" t="s">
        <v>168</v>
      </c>
    </row>
    <row r="66" ht="34.9" customHeight="1" spans="1:13">
      <c r="A66" s="47">
        <v>18</v>
      </c>
      <c r="B66" s="48" t="s">
        <v>207</v>
      </c>
      <c r="C66" s="48" t="s">
        <v>208</v>
      </c>
      <c r="D66" s="49" t="s">
        <v>209</v>
      </c>
      <c r="E66" s="50" t="s">
        <v>33</v>
      </c>
      <c r="F66" s="51">
        <v>20</v>
      </c>
      <c r="G66" s="52">
        <v>12.28</v>
      </c>
      <c r="H66" s="47" t="s">
        <v>33</v>
      </c>
      <c r="I66" s="51">
        <v>50</v>
      </c>
      <c r="J66" s="52">
        <v>29.56</v>
      </c>
      <c r="K66" s="51">
        <f t="array" ref="K66">_xlfn.IFS(F66&gt;I66,F66,F66&lt;I66,I66,F66=I66,F66)</f>
        <v>50</v>
      </c>
      <c r="L66" s="51">
        <f t="array" ref="L66">_xlfn.IFS(F66&gt;I66,G66,F66&lt;I66,J66,F66=I66,IF(G66&lt;=J66,G66,J66))</f>
        <v>29.56</v>
      </c>
      <c r="M66" s="51" t="s">
        <v>168</v>
      </c>
    </row>
    <row r="67" ht="34.9" customHeight="1" spans="1:13">
      <c r="A67" s="47">
        <v>19</v>
      </c>
      <c r="B67" s="48" t="s">
        <v>210</v>
      </c>
      <c r="C67" s="48" t="s">
        <v>211</v>
      </c>
      <c r="D67" s="49" t="s">
        <v>212</v>
      </c>
      <c r="E67" s="50" t="s">
        <v>33</v>
      </c>
      <c r="F67" s="51">
        <v>50</v>
      </c>
      <c r="G67" s="52">
        <v>34.69</v>
      </c>
      <c r="H67" s="47" t="s">
        <v>33</v>
      </c>
      <c r="I67" s="51">
        <v>30</v>
      </c>
      <c r="J67" s="52">
        <v>29.84</v>
      </c>
      <c r="K67" s="51">
        <f t="array" ref="K67">_xlfn.IFS(F67&gt;I67,F67,F67&lt;I67,I67,F67=I67,F67)</f>
        <v>50</v>
      </c>
      <c r="L67" s="51">
        <f t="array" ref="L67">_xlfn.IFS(F67&gt;I67,G67,F67&lt;I67,J67,F67=I67,IF(G67&lt;=J67,G67,J67))</f>
        <v>34.69</v>
      </c>
      <c r="M67" s="51" t="s">
        <v>168</v>
      </c>
    </row>
    <row r="68" ht="34.9" customHeight="1" spans="1:13">
      <c r="A68" s="47">
        <v>30</v>
      </c>
      <c r="B68" s="48" t="s">
        <v>213</v>
      </c>
      <c r="C68" s="48" t="s">
        <v>214</v>
      </c>
      <c r="D68" s="49" t="s">
        <v>215</v>
      </c>
      <c r="E68" s="50" t="s">
        <v>33</v>
      </c>
      <c r="F68" s="51">
        <v>20</v>
      </c>
      <c r="G68" s="52">
        <v>11.8</v>
      </c>
      <c r="H68" s="47" t="s">
        <v>33</v>
      </c>
      <c r="I68" s="51">
        <v>50</v>
      </c>
      <c r="J68" s="52">
        <v>36.51</v>
      </c>
      <c r="K68" s="51">
        <f t="array" ref="K68">_xlfn.IFS(F68&gt;I68,F68,F68&lt;I68,I68,F68=I68,F68)</f>
        <v>50</v>
      </c>
      <c r="L68" s="51">
        <f t="array" ref="L68">_xlfn.IFS(F68&gt;I68,G68,F68&lt;I68,J68,F68=I68,IF(G68&lt;=J68,G68,J68))</f>
        <v>36.51</v>
      </c>
      <c r="M68" s="51" t="s">
        <v>168</v>
      </c>
    </row>
    <row r="69" ht="34.9" customHeight="1" spans="1:13">
      <c r="A69" s="47">
        <v>67</v>
      </c>
      <c r="B69" s="48" t="s">
        <v>58</v>
      </c>
      <c r="C69" s="48" t="s">
        <v>216</v>
      </c>
      <c r="D69" s="49" t="s">
        <v>217</v>
      </c>
      <c r="E69" s="50" t="s">
        <v>33</v>
      </c>
      <c r="F69" s="51">
        <v>0</v>
      </c>
      <c r="G69" s="52">
        <v>0</v>
      </c>
      <c r="H69" s="47" t="s">
        <v>33</v>
      </c>
      <c r="I69" s="51">
        <v>50</v>
      </c>
      <c r="J69" s="52">
        <v>43.44</v>
      </c>
      <c r="K69" s="51">
        <f t="array" ref="K69">_xlfn.IFS(F69&gt;I69,F69,F69&lt;I69,I69,F69=I69,F69)</f>
        <v>50</v>
      </c>
      <c r="L69" s="51">
        <f t="array" ref="L69">_xlfn.IFS(F69&gt;I69,G69,F69&lt;I69,J69,F69=I69,IF(G69&lt;=J69,G69,J69))</f>
        <v>43.44</v>
      </c>
      <c r="M69" s="51" t="s">
        <v>168</v>
      </c>
    </row>
    <row r="70" ht="34.9" customHeight="1" spans="1:13">
      <c r="A70" s="47">
        <v>43</v>
      </c>
      <c r="B70" s="48" t="s">
        <v>218</v>
      </c>
      <c r="C70" s="48" t="s">
        <v>219</v>
      </c>
      <c r="D70" s="49" t="s">
        <v>220</v>
      </c>
      <c r="E70" s="50" t="s">
        <v>33</v>
      </c>
      <c r="F70" s="51">
        <v>50</v>
      </c>
      <c r="G70" s="52">
        <v>55.41</v>
      </c>
      <c r="H70" s="47" t="s">
        <v>33</v>
      </c>
      <c r="I70" s="51">
        <v>50</v>
      </c>
      <c r="J70" s="52">
        <v>57.34</v>
      </c>
      <c r="K70" s="51">
        <f t="array" ref="K70">_xlfn.IFS(F70&gt;I70,F70,F70&lt;I70,I70,F70=I70,F70)</f>
        <v>50</v>
      </c>
      <c r="L70" s="51">
        <f t="array" ref="L70">_xlfn.IFS(F70&gt;I70,G70,F70&lt;I70,J70,F70=I70,IF(G70&lt;=J70,G70,J70))</f>
        <v>55.41</v>
      </c>
      <c r="M70" s="51" t="s">
        <v>168</v>
      </c>
    </row>
    <row r="71" ht="34.9" customHeight="1" spans="1:13">
      <c r="A71" s="47">
        <v>72</v>
      </c>
      <c r="B71" s="48" t="s">
        <v>173</v>
      </c>
      <c r="C71" s="48" t="s">
        <v>221</v>
      </c>
      <c r="D71" s="49" t="s">
        <v>175</v>
      </c>
      <c r="E71" s="50" t="s">
        <v>33</v>
      </c>
      <c r="F71" s="51">
        <v>40</v>
      </c>
      <c r="G71" s="52">
        <v>9.11</v>
      </c>
      <c r="H71" s="47" t="s">
        <v>33</v>
      </c>
      <c r="I71" s="51">
        <v>30</v>
      </c>
      <c r="J71" s="52">
        <v>18.53</v>
      </c>
      <c r="K71" s="51">
        <f t="array" ref="K71">_xlfn.IFS(F71&gt;I71,F71,F71&lt;I71,I71,F71=I71,F71)</f>
        <v>40</v>
      </c>
      <c r="L71" s="51">
        <f t="array" ref="L71">_xlfn.IFS(F71&gt;I71,G71,F71&lt;I71,J71,F71=I71,IF(G71&lt;=J71,G71,J71))</f>
        <v>9.11</v>
      </c>
      <c r="M71" s="51" t="s">
        <v>168</v>
      </c>
    </row>
    <row r="72" ht="34.9" customHeight="1" spans="1:13">
      <c r="A72" s="47">
        <v>62</v>
      </c>
      <c r="B72" s="48" t="s">
        <v>222</v>
      </c>
      <c r="C72" s="48" t="s">
        <v>223</v>
      </c>
      <c r="D72" s="49" t="s">
        <v>224</v>
      </c>
      <c r="E72" s="50" t="s">
        <v>33</v>
      </c>
      <c r="F72" s="51">
        <v>40</v>
      </c>
      <c r="G72" s="52">
        <v>11.43</v>
      </c>
      <c r="H72" s="47" t="s">
        <v>33</v>
      </c>
      <c r="I72" s="51">
        <v>10</v>
      </c>
      <c r="J72" s="52">
        <v>4.21</v>
      </c>
      <c r="K72" s="51">
        <f t="array" ref="K72">_xlfn.IFS(F72&gt;I72,F72,F72&lt;I72,I72,F72=I72,F72)</f>
        <v>40</v>
      </c>
      <c r="L72" s="51">
        <f t="array" ref="L72">_xlfn.IFS(F72&gt;I72,G72,F72&lt;I72,J72,F72=I72,IF(G72&lt;=J72,G72,J72))</f>
        <v>11.43</v>
      </c>
      <c r="M72" s="51" t="s">
        <v>168</v>
      </c>
    </row>
    <row r="73" ht="34.9" customHeight="1" spans="1:13">
      <c r="A73" s="47">
        <v>78</v>
      </c>
      <c r="B73" s="48" t="s">
        <v>100</v>
      </c>
      <c r="C73" s="48" t="s">
        <v>225</v>
      </c>
      <c r="D73" s="49" t="s">
        <v>226</v>
      </c>
      <c r="E73" s="50" t="s">
        <v>33</v>
      </c>
      <c r="F73" s="51">
        <v>40</v>
      </c>
      <c r="G73" s="52">
        <v>17.32</v>
      </c>
      <c r="H73" s="47" t="s">
        <v>33</v>
      </c>
      <c r="I73" s="51">
        <v>40</v>
      </c>
      <c r="J73" s="52">
        <v>16.91</v>
      </c>
      <c r="K73" s="51">
        <f t="array" ref="K73">_xlfn.IFS(F73&gt;I73,F73,F73&lt;I73,I73,F73=I73,F73)</f>
        <v>40</v>
      </c>
      <c r="L73" s="51">
        <f t="array" ref="L73">_xlfn.IFS(F73&gt;I73,G73,F73&lt;I73,J73,F73=I73,IF(G73&lt;=J73,G73,J73))</f>
        <v>16.91</v>
      </c>
      <c r="M73" s="51" t="s">
        <v>168</v>
      </c>
    </row>
    <row r="74" ht="34.9" customHeight="1" spans="1:13">
      <c r="A74" s="47">
        <v>52</v>
      </c>
      <c r="B74" s="48" t="s">
        <v>201</v>
      </c>
      <c r="C74" s="48" t="s">
        <v>227</v>
      </c>
      <c r="D74" s="49" t="s">
        <v>203</v>
      </c>
      <c r="E74" s="50" t="s">
        <v>33</v>
      </c>
      <c r="F74" s="51">
        <v>20</v>
      </c>
      <c r="G74" s="52">
        <v>18.03</v>
      </c>
      <c r="H74" s="47" t="s">
        <v>33</v>
      </c>
      <c r="I74" s="51">
        <v>40</v>
      </c>
      <c r="J74" s="52">
        <v>18.75</v>
      </c>
      <c r="K74" s="51">
        <f t="array" ref="K74">_xlfn.IFS(F74&gt;I74,F74,F74&lt;I74,I74,F74=I74,F74)</f>
        <v>40</v>
      </c>
      <c r="L74" s="51">
        <f t="array" ref="L74">_xlfn.IFS(F74&gt;I74,G74,F74&lt;I74,J74,F74=I74,IF(G74&lt;=J74,G74,J74))</f>
        <v>18.75</v>
      </c>
      <c r="M74" s="51" t="s">
        <v>168</v>
      </c>
    </row>
    <row r="75" ht="34.9" customHeight="1" spans="1:13">
      <c r="A75" s="47">
        <v>86</v>
      </c>
      <c r="B75" s="48" t="s">
        <v>228</v>
      </c>
      <c r="C75" s="48" t="s">
        <v>229</v>
      </c>
      <c r="D75" s="49" t="s">
        <v>230</v>
      </c>
      <c r="E75" s="50" t="s">
        <v>33</v>
      </c>
      <c r="F75" s="51">
        <v>30</v>
      </c>
      <c r="G75" s="52">
        <v>36.51</v>
      </c>
      <c r="H75" s="47" t="s">
        <v>33</v>
      </c>
      <c r="I75" s="51">
        <v>40</v>
      </c>
      <c r="J75" s="52">
        <v>19.31</v>
      </c>
      <c r="K75" s="51">
        <f t="array" ref="K75">_xlfn.IFS(F75&gt;I75,F75,F75&lt;I75,I75,F75=I75,F75)</f>
        <v>40</v>
      </c>
      <c r="L75" s="51">
        <f t="array" ref="L75">_xlfn.IFS(F75&gt;I75,G75,F75&lt;I75,J75,F75=I75,IF(G75&lt;=J75,G75,J75))</f>
        <v>19.31</v>
      </c>
      <c r="M75" s="51" t="s">
        <v>168</v>
      </c>
    </row>
    <row r="76" ht="34.9" customHeight="1" spans="1:13">
      <c r="A76" s="47">
        <v>58</v>
      </c>
      <c r="B76" s="48" t="s">
        <v>231</v>
      </c>
      <c r="C76" s="48" t="s">
        <v>232</v>
      </c>
      <c r="D76" s="49" t="s">
        <v>233</v>
      </c>
      <c r="E76" s="50" t="s">
        <v>33</v>
      </c>
      <c r="F76" s="51">
        <v>30</v>
      </c>
      <c r="G76" s="52">
        <v>21.54</v>
      </c>
      <c r="H76" s="47" t="s">
        <v>33</v>
      </c>
      <c r="I76" s="51">
        <v>40</v>
      </c>
      <c r="J76" s="52">
        <v>22.81</v>
      </c>
      <c r="K76" s="51">
        <f t="array" ref="K76">_xlfn.IFS(F76&gt;I76,F76,F76&lt;I76,I76,F76=I76,F76)</f>
        <v>40</v>
      </c>
      <c r="L76" s="51">
        <f t="array" ref="L76">_xlfn.IFS(F76&gt;I76,G76,F76&lt;I76,J76,F76=I76,IF(G76&lt;=J76,G76,J76))</f>
        <v>22.81</v>
      </c>
      <c r="M76" s="51" t="s">
        <v>168</v>
      </c>
    </row>
    <row r="77" ht="34.9" customHeight="1" spans="1:13">
      <c r="A77" s="51">
        <v>6</v>
      </c>
      <c r="B77" s="48" t="s">
        <v>106</v>
      </c>
      <c r="C77" s="48" t="s">
        <v>234</v>
      </c>
      <c r="D77" s="49" t="s">
        <v>235</v>
      </c>
      <c r="E77" s="50" t="s">
        <v>33</v>
      </c>
      <c r="F77" s="50">
        <v>40</v>
      </c>
      <c r="G77" s="52">
        <v>30.94</v>
      </c>
      <c r="H77" s="47" t="s">
        <v>33</v>
      </c>
      <c r="I77" s="51">
        <v>30</v>
      </c>
      <c r="J77" s="52">
        <v>20</v>
      </c>
      <c r="K77" s="51">
        <f t="array" ref="K77">_xlfn.IFS(F77&gt;I77,F77,F77&lt;I77,I77,F77=I77,F77)</f>
        <v>40</v>
      </c>
      <c r="L77" s="51">
        <f t="array" ref="L77">_xlfn.IFS(F77&gt;I77,G77,F77&lt;I77,J77,F77=I77,IF(G77&lt;=J77,G77,J77))</f>
        <v>30.94</v>
      </c>
      <c r="M77" s="51" t="s">
        <v>168</v>
      </c>
    </row>
    <row r="78" ht="34.9" customHeight="1" spans="1:13">
      <c r="A78" s="47">
        <v>60</v>
      </c>
      <c r="B78" s="48" t="s">
        <v>236</v>
      </c>
      <c r="C78" s="48" t="s">
        <v>237</v>
      </c>
      <c r="D78" s="49" t="s">
        <v>238</v>
      </c>
      <c r="E78" s="50" t="s">
        <v>33</v>
      </c>
      <c r="F78" s="51">
        <v>30</v>
      </c>
      <c r="G78" s="52">
        <v>7.22</v>
      </c>
      <c r="H78" s="47" t="s">
        <v>33</v>
      </c>
      <c r="I78" s="51">
        <v>30</v>
      </c>
      <c r="J78" s="52">
        <v>15</v>
      </c>
      <c r="K78" s="51">
        <f t="array" ref="K78">_xlfn.IFS(F78&gt;I78,F78,F78&lt;I78,I78,F78=I78,F78)</f>
        <v>30</v>
      </c>
      <c r="L78" s="51">
        <f t="array" ref="L78">_xlfn.IFS(F78&gt;I78,G78,F78&lt;I78,J78,F78=I78,IF(G78&lt;=J78,G78,J78))</f>
        <v>7.22</v>
      </c>
      <c r="M78" s="51" t="s">
        <v>168</v>
      </c>
    </row>
    <row r="79" ht="34.9" customHeight="1" spans="1:13">
      <c r="A79" s="47">
        <v>59</v>
      </c>
      <c r="B79" s="48" t="s">
        <v>239</v>
      </c>
      <c r="C79" s="48" t="s">
        <v>240</v>
      </c>
      <c r="D79" s="49" t="s">
        <v>241</v>
      </c>
      <c r="E79" s="50" t="s">
        <v>33</v>
      </c>
      <c r="F79" s="51">
        <v>30</v>
      </c>
      <c r="G79" s="52">
        <v>8.22</v>
      </c>
      <c r="H79" s="47" t="s">
        <v>33</v>
      </c>
      <c r="I79" s="51">
        <v>30</v>
      </c>
      <c r="J79" s="52">
        <v>15.66</v>
      </c>
      <c r="K79" s="51">
        <f t="array" ref="K79">_xlfn.IFS(F79&gt;I79,F79,F79&lt;I79,I79,F79=I79,F79)</f>
        <v>30</v>
      </c>
      <c r="L79" s="51">
        <f t="array" ref="L79">_xlfn.IFS(F79&gt;I79,G79,F79&lt;I79,J79,F79=I79,IF(G79&lt;=J79,G79,J79))</f>
        <v>8.22</v>
      </c>
      <c r="M79" s="51" t="s">
        <v>168</v>
      </c>
    </row>
    <row r="80" ht="34.9" customHeight="1" spans="1:13">
      <c r="A80" s="47">
        <v>15</v>
      </c>
      <c r="B80" s="48" t="s">
        <v>242</v>
      </c>
      <c r="C80" s="48" t="s">
        <v>243</v>
      </c>
      <c r="D80" s="49" t="s">
        <v>244</v>
      </c>
      <c r="E80" s="50" t="s">
        <v>33</v>
      </c>
      <c r="F80" s="51">
        <v>30</v>
      </c>
      <c r="G80" s="52">
        <v>15.79</v>
      </c>
      <c r="H80" s="47" t="s">
        <v>245</v>
      </c>
      <c r="I80" s="51">
        <v>0</v>
      </c>
      <c r="J80" s="52">
        <v>0</v>
      </c>
      <c r="K80" s="51">
        <f t="array" ref="K80">_xlfn.IFS(F80&gt;I80,F80,F80&lt;I80,I80,F80=I80,F80)</f>
        <v>30</v>
      </c>
      <c r="L80" s="51">
        <f t="array" ref="L80">_xlfn.IFS(F80&gt;I80,G80,F80&lt;I80,J80,F80=I80,IF(G80&lt;=J80,G80,J80))</f>
        <v>15.79</v>
      </c>
      <c r="M80" s="51" t="s">
        <v>168</v>
      </c>
    </row>
    <row r="81" ht="34.9" customHeight="1" spans="1:13">
      <c r="A81" s="51">
        <v>2</v>
      </c>
      <c r="B81" s="48" t="s">
        <v>246</v>
      </c>
      <c r="C81" s="48" t="s">
        <v>247</v>
      </c>
      <c r="D81" s="49" t="s">
        <v>248</v>
      </c>
      <c r="E81" s="50" t="s">
        <v>33</v>
      </c>
      <c r="F81" s="51">
        <v>0</v>
      </c>
      <c r="G81" s="52">
        <v>0</v>
      </c>
      <c r="H81" s="47" t="s">
        <v>33</v>
      </c>
      <c r="I81" s="51">
        <v>30</v>
      </c>
      <c r="J81" s="52">
        <v>16.59</v>
      </c>
      <c r="K81" s="51">
        <f t="array" ref="K81">_xlfn.IFS(F81&gt;I81,F81,F81&lt;I81,I81,F81=I81,F81)</f>
        <v>30</v>
      </c>
      <c r="L81" s="51">
        <f t="array" ref="L81">_xlfn.IFS(F81&gt;I81,G81,F81&lt;I81,J81,F81=I81,IF(G81&lt;=J81,G81,J81))</f>
        <v>16.59</v>
      </c>
      <c r="M81" s="51" t="s">
        <v>168</v>
      </c>
    </row>
    <row r="82" ht="34.9" customHeight="1" spans="1:13">
      <c r="A82" s="47">
        <v>38</v>
      </c>
      <c r="B82" s="48" t="s">
        <v>249</v>
      </c>
      <c r="C82" s="48" t="s">
        <v>250</v>
      </c>
      <c r="D82" s="49" t="s">
        <v>251</v>
      </c>
      <c r="E82" s="50" t="s">
        <v>33</v>
      </c>
      <c r="F82" s="51">
        <v>0</v>
      </c>
      <c r="G82" s="52">
        <v>0</v>
      </c>
      <c r="H82" s="47" t="s">
        <v>33</v>
      </c>
      <c r="I82" s="51">
        <v>30</v>
      </c>
      <c r="J82" s="52">
        <v>19.16</v>
      </c>
      <c r="K82" s="51">
        <f t="array" ref="K82">_xlfn.IFS(F82&gt;I82,F82,F82&lt;I82,I82,F82=I82,F82)</f>
        <v>30</v>
      </c>
      <c r="L82" s="51">
        <f t="array" ref="L82">_xlfn.IFS(F82&gt;I82,G82,F82&lt;I82,J82,F82=I82,IF(G82&lt;=J82,G82,J82))</f>
        <v>19.16</v>
      </c>
      <c r="M82" s="51" t="s">
        <v>168</v>
      </c>
    </row>
    <row r="83" ht="34.9" customHeight="1" spans="1:13">
      <c r="A83" s="47">
        <v>76</v>
      </c>
      <c r="B83" s="48" t="s">
        <v>246</v>
      </c>
      <c r="C83" s="48" t="s">
        <v>252</v>
      </c>
      <c r="D83" s="49" t="s">
        <v>253</v>
      </c>
      <c r="E83" s="50" t="s">
        <v>33</v>
      </c>
      <c r="F83" s="51">
        <v>10</v>
      </c>
      <c r="G83" s="52">
        <v>17.54</v>
      </c>
      <c r="H83" s="47" t="s">
        <v>33</v>
      </c>
      <c r="I83" s="51">
        <v>30</v>
      </c>
      <c r="J83" s="52">
        <v>30.69</v>
      </c>
      <c r="K83" s="51">
        <f t="array" ref="K83">_xlfn.IFS(F83&gt;I83,F83,F83&lt;I83,I83,F83=I83,F83)</f>
        <v>30</v>
      </c>
      <c r="L83" s="51">
        <f t="array" ref="L83">_xlfn.IFS(F83&gt;I83,G83,F83&lt;I83,J83,F83=I83,IF(G83&lt;=J83,G83,J83))</f>
        <v>30.69</v>
      </c>
      <c r="M83" s="51" t="s">
        <v>168</v>
      </c>
    </row>
    <row r="84" ht="34.9" customHeight="1" spans="1:13">
      <c r="A84" s="47">
        <v>85</v>
      </c>
      <c r="B84" s="48" t="s">
        <v>254</v>
      </c>
      <c r="C84" s="48" t="s">
        <v>255</v>
      </c>
      <c r="D84" s="49" t="s">
        <v>256</v>
      </c>
      <c r="E84" s="50" t="s">
        <v>33</v>
      </c>
      <c r="F84" s="51">
        <v>10</v>
      </c>
      <c r="G84" s="52">
        <v>13.43</v>
      </c>
      <c r="H84" s="47" t="s">
        <v>33</v>
      </c>
      <c r="I84" s="51">
        <v>30</v>
      </c>
      <c r="J84" s="52">
        <v>32.23</v>
      </c>
      <c r="K84" s="51">
        <f t="array" ref="K84">_xlfn.IFS(F84&gt;I84,F84,F84&lt;I84,I84,F84=I84,F84)</f>
        <v>30</v>
      </c>
      <c r="L84" s="51">
        <f t="array" ref="L84">_xlfn.IFS(F84&gt;I84,G84,F84&lt;I84,J84,F84=I84,IF(G84&lt;=J84,G84,J84))</f>
        <v>32.23</v>
      </c>
      <c r="M84" s="51" t="s">
        <v>168</v>
      </c>
    </row>
    <row r="85" ht="34.9" customHeight="1" spans="1:13">
      <c r="A85" s="47">
        <v>31</v>
      </c>
      <c r="B85" s="48" t="s">
        <v>257</v>
      </c>
      <c r="C85" s="48" t="s">
        <v>258</v>
      </c>
      <c r="D85" s="49" t="s">
        <v>259</v>
      </c>
      <c r="E85" s="50" t="s">
        <v>33</v>
      </c>
      <c r="F85" s="51">
        <v>20</v>
      </c>
      <c r="G85" s="52">
        <v>21.5</v>
      </c>
      <c r="H85" s="47" t="s">
        <v>33</v>
      </c>
      <c r="I85" s="51">
        <v>30</v>
      </c>
      <c r="J85" s="52">
        <v>36.81</v>
      </c>
      <c r="K85" s="51">
        <f t="array" ref="K85">_xlfn.IFS(F85&gt;I85,F85,F85&lt;I85,I85,F85=I85,F85)</f>
        <v>30</v>
      </c>
      <c r="L85" s="51">
        <f t="array" ref="L85">_xlfn.IFS(F85&gt;I85,G85,F85&lt;I85,J85,F85=I85,IF(G85&lt;=J85,G85,J85))</f>
        <v>36.81</v>
      </c>
      <c r="M85" s="51" t="s">
        <v>168</v>
      </c>
    </row>
    <row r="86" ht="34.9" customHeight="1" spans="1:13">
      <c r="A86" s="47">
        <v>7</v>
      </c>
      <c r="B86" s="48" t="s">
        <v>260</v>
      </c>
      <c r="C86" s="48" t="s">
        <v>261</v>
      </c>
      <c r="D86" s="49" t="s">
        <v>262</v>
      </c>
      <c r="E86" s="50" t="s">
        <v>33</v>
      </c>
      <c r="F86" s="51">
        <v>20</v>
      </c>
      <c r="G86" s="52">
        <v>7.38</v>
      </c>
      <c r="H86" s="47" t="s">
        <v>33</v>
      </c>
      <c r="I86" s="51">
        <v>20</v>
      </c>
      <c r="J86" s="52">
        <v>9.25</v>
      </c>
      <c r="K86" s="51">
        <f t="array" ref="K86">_xlfn.IFS(F86&gt;I86,F86,F86&lt;I86,I86,F86=I86,F86)</f>
        <v>20</v>
      </c>
      <c r="L86" s="51">
        <f t="array" ref="L86">_xlfn.IFS(F86&gt;I86,G86,F86&lt;I86,J86,F86=I86,IF(G86&lt;=J86,G86,J86))</f>
        <v>7.38</v>
      </c>
      <c r="M86" s="51" t="s">
        <v>168</v>
      </c>
    </row>
    <row r="87" ht="34.9" customHeight="1" spans="1:13">
      <c r="A87" s="47">
        <v>84</v>
      </c>
      <c r="B87" s="48" t="s">
        <v>153</v>
      </c>
      <c r="C87" s="48" t="s">
        <v>263</v>
      </c>
      <c r="D87" s="49" t="s">
        <v>264</v>
      </c>
      <c r="E87" s="50">
        <v>2</v>
      </c>
      <c r="F87" s="51">
        <v>0</v>
      </c>
      <c r="G87" s="52">
        <v>0</v>
      </c>
      <c r="H87" s="47" t="s">
        <v>33</v>
      </c>
      <c r="I87" s="51">
        <v>20</v>
      </c>
      <c r="J87" s="52">
        <v>19.39</v>
      </c>
      <c r="K87" s="51">
        <f t="array" ref="K87">_xlfn.IFS(F87&gt;I87,F87,F87&lt;I87,I87,F87=I87,F87)</f>
        <v>20</v>
      </c>
      <c r="L87" s="51">
        <f t="array" ref="L87">_xlfn.IFS(F87&gt;I87,G87,F87&lt;I87,J87,F87=I87,IF(G87&lt;=J87,G87,J87))</f>
        <v>19.39</v>
      </c>
      <c r="M87" s="51" t="s">
        <v>168</v>
      </c>
    </row>
    <row r="88" ht="34.9" customHeight="1" spans="1:13">
      <c r="A88" s="47">
        <v>20</v>
      </c>
      <c r="B88" s="48" t="s">
        <v>173</v>
      </c>
      <c r="C88" s="48" t="s">
        <v>265</v>
      </c>
      <c r="D88" s="49" t="s">
        <v>175</v>
      </c>
      <c r="E88" s="50" t="s">
        <v>33</v>
      </c>
      <c r="F88" s="51">
        <v>10</v>
      </c>
      <c r="G88" s="52">
        <v>8.68</v>
      </c>
      <c r="H88" s="47" t="s">
        <v>33</v>
      </c>
      <c r="I88" s="51">
        <v>10</v>
      </c>
      <c r="J88" s="52">
        <v>5.53</v>
      </c>
      <c r="K88" s="51">
        <f t="array" ref="K88">_xlfn.IFS(F88&gt;I88,F88,F88&lt;I88,I88,F88=I88,F88)</f>
        <v>10</v>
      </c>
      <c r="L88" s="51">
        <f t="array" ref="L88">_xlfn.IFS(F88&gt;I88,G88,F88&lt;I88,J88,F88=I88,IF(G88&lt;=J88,G88,J88))</f>
        <v>5.53</v>
      </c>
      <c r="M88" s="51" t="s">
        <v>168</v>
      </c>
    </row>
    <row r="89" ht="34.9" customHeight="1" spans="1:13">
      <c r="A89" s="47">
        <v>49</v>
      </c>
      <c r="B89" s="48" t="s">
        <v>266</v>
      </c>
      <c r="C89" s="48" t="s">
        <v>267</v>
      </c>
      <c r="D89" s="49" t="s">
        <v>268</v>
      </c>
      <c r="E89" s="50">
        <v>2</v>
      </c>
      <c r="F89" s="51">
        <v>0</v>
      </c>
      <c r="G89" s="52">
        <v>20</v>
      </c>
      <c r="H89" s="47" t="s">
        <v>245</v>
      </c>
      <c r="I89" s="51">
        <v>0</v>
      </c>
      <c r="J89" s="52">
        <v>20</v>
      </c>
      <c r="K89" s="51">
        <f t="array" ref="K89">_xlfn.IFS(F89&gt;I89,F89,F89&lt;I89,I89,F89=I89,F89)</f>
        <v>0</v>
      </c>
      <c r="L89" s="51">
        <f t="array" ref="L89">_xlfn.IFS(F89&gt;I89,G89,F89&lt;I89,J89,F89=I89,IF(G89&lt;=J89,G89,J89))</f>
        <v>20</v>
      </c>
      <c r="M89" s="51" t="s">
        <v>168</v>
      </c>
    </row>
    <row r="90" ht="34.9" customHeight="1" spans="1:13">
      <c r="A90" s="47">
        <v>25</v>
      </c>
      <c r="B90" s="48" t="s">
        <v>269</v>
      </c>
      <c r="C90" s="48" t="s">
        <v>270</v>
      </c>
      <c r="D90" s="49" t="s">
        <v>271</v>
      </c>
      <c r="E90" s="50">
        <v>2</v>
      </c>
      <c r="F90" s="51">
        <v>0</v>
      </c>
      <c r="G90" s="52">
        <v>0</v>
      </c>
      <c r="H90" s="47" t="s">
        <v>245</v>
      </c>
      <c r="I90" s="51">
        <v>0</v>
      </c>
      <c r="J90" s="52">
        <v>0</v>
      </c>
      <c r="K90" s="51">
        <f t="array" ref="K90">_xlfn.IFS(F90&gt;I90,F90,F90&lt;I90,I90,F90=I90,F90)</f>
        <v>0</v>
      </c>
      <c r="L90" s="51">
        <f t="array" ref="L90">_xlfn.IFS(F90&gt;I90,G90,F90&lt;I90,J90,F90=I90,IF(G90&lt;=J90,G90,J90))</f>
        <v>0</v>
      </c>
      <c r="M90" s="51" t="s">
        <v>168</v>
      </c>
    </row>
    <row r="91" ht="34.9" customHeight="1" spans="1:13">
      <c r="A91" s="47">
        <v>32</v>
      </c>
      <c r="B91" s="48" t="s">
        <v>272</v>
      </c>
      <c r="C91" s="48" t="s">
        <v>273</v>
      </c>
      <c r="D91" s="49" t="s">
        <v>274</v>
      </c>
      <c r="E91" s="50" t="s">
        <v>33</v>
      </c>
      <c r="F91" s="51">
        <v>0</v>
      </c>
      <c r="G91" s="52">
        <v>0</v>
      </c>
      <c r="H91" s="47" t="s">
        <v>33</v>
      </c>
      <c r="I91" s="51">
        <v>0</v>
      </c>
      <c r="J91" s="52">
        <v>0</v>
      </c>
      <c r="K91" s="51">
        <f t="array" ref="K91">_xlfn.IFS(F91&gt;I91,F91,F91&lt;I91,I91,F91=I91,F91)</f>
        <v>0</v>
      </c>
      <c r="L91" s="51">
        <f t="array" ref="L91">_xlfn.IFS(F91&gt;I91,G91,F91&lt;I91,J91,F91=I91,IF(G91&lt;=J91,G91,J91))</f>
        <v>0</v>
      </c>
      <c r="M91" s="51" t="s">
        <v>168</v>
      </c>
    </row>
    <row r="92" ht="34.9" customHeight="1" spans="1:13">
      <c r="A92" s="47">
        <v>36</v>
      </c>
      <c r="B92" s="48" t="s">
        <v>275</v>
      </c>
      <c r="C92" s="48" t="s">
        <v>276</v>
      </c>
      <c r="D92" s="49" t="s">
        <v>277</v>
      </c>
      <c r="E92" s="50">
        <v>2</v>
      </c>
      <c r="F92" s="51">
        <v>0</v>
      </c>
      <c r="G92" s="52">
        <v>0</v>
      </c>
      <c r="H92" s="47" t="s">
        <v>245</v>
      </c>
      <c r="I92" s="51">
        <v>0</v>
      </c>
      <c r="J92" s="52">
        <v>0</v>
      </c>
      <c r="K92" s="51">
        <f t="array" ref="K92">_xlfn.IFS(F92&gt;I92,F92,F92&lt;I92,I92,F92=I92,F92)</f>
        <v>0</v>
      </c>
      <c r="L92" s="51">
        <f t="array" ref="L92">_xlfn.IFS(F92&gt;I92,G92,F92&lt;I92,J92,F92=I92,IF(G92&lt;=J92,G92,J92))</f>
        <v>0</v>
      </c>
      <c r="M92" s="51" t="s">
        <v>168</v>
      </c>
    </row>
    <row r="93" ht="34.9" customHeight="1" spans="1:13">
      <c r="A93" s="47">
        <v>75</v>
      </c>
      <c r="B93" s="48" t="s">
        <v>278</v>
      </c>
      <c r="C93" s="48" t="s">
        <v>279</v>
      </c>
      <c r="D93" s="49" t="s">
        <v>280</v>
      </c>
      <c r="E93" s="50">
        <v>2</v>
      </c>
      <c r="F93" s="51">
        <v>0</v>
      </c>
      <c r="G93" s="52">
        <v>0</v>
      </c>
      <c r="H93" s="47" t="s">
        <v>245</v>
      </c>
      <c r="I93" s="51">
        <v>0</v>
      </c>
      <c r="J93" s="52">
        <v>0</v>
      </c>
      <c r="K93" s="51">
        <f t="array" ref="K93">_xlfn.IFS(F93&gt;I93,F93,F93&lt;I93,I93,F93=I93,F93)</f>
        <v>0</v>
      </c>
      <c r="L93" s="51">
        <f t="array" ref="L93">_xlfn.IFS(F93&gt;I93,G93,F93&lt;I93,J93,F93=I93,IF(G93&lt;=J93,G93,J93))</f>
        <v>0</v>
      </c>
      <c r="M93" s="51" t="s">
        <v>168</v>
      </c>
    </row>
    <row r="94" ht="24" customHeight="1" spans="2:12">
      <c r="B94" s="56"/>
      <c r="F94" s="40"/>
      <c r="G94" s="57"/>
      <c r="H94" s="58"/>
      <c r="I94" s="40"/>
      <c r="J94" s="57"/>
      <c r="K94" s="40"/>
      <c r="L94" s="40"/>
    </row>
    <row r="95" ht="24" customHeight="1" spans="2:12">
      <c r="B95" s="56"/>
      <c r="F95" s="40"/>
      <c r="G95" s="57"/>
      <c r="H95" s="58"/>
      <c r="I95" s="40"/>
      <c r="J95" s="57"/>
      <c r="K95" s="40"/>
      <c r="L95" s="40"/>
    </row>
    <row r="96" ht="24" customHeight="1" spans="2:12">
      <c r="B96" s="56"/>
      <c r="F96" s="40"/>
      <c r="G96" s="57"/>
      <c r="H96" s="58"/>
      <c r="I96" s="40"/>
      <c r="J96" s="57"/>
      <c r="K96" s="40"/>
      <c r="L96" s="40"/>
    </row>
    <row r="97" ht="24" customHeight="1" spans="2:12">
      <c r="B97" s="56"/>
      <c r="F97" s="40"/>
      <c r="G97" s="57"/>
      <c r="H97" s="58"/>
      <c r="I97" s="40"/>
      <c r="J97" s="57"/>
      <c r="K97" s="40"/>
      <c r="L97" s="40"/>
    </row>
    <row r="98" ht="24" customHeight="1" spans="2:12">
      <c r="B98" s="56"/>
      <c r="F98" s="40"/>
      <c r="G98" s="57"/>
      <c r="H98" s="58"/>
      <c r="I98" s="40"/>
      <c r="J98" s="57"/>
      <c r="K98" s="40"/>
      <c r="L98" s="40"/>
    </row>
    <row r="99" ht="24" customHeight="1" spans="2:12">
      <c r="B99" s="56"/>
      <c r="F99" s="40"/>
      <c r="G99" s="57"/>
      <c r="H99" s="58"/>
      <c r="I99" s="40"/>
      <c r="J99" s="57"/>
      <c r="K99" s="40"/>
      <c r="L99" s="40"/>
    </row>
    <row r="100" ht="24" customHeight="1" spans="2:12">
      <c r="B100" s="56"/>
      <c r="F100" s="40"/>
      <c r="G100" s="57"/>
      <c r="H100" s="58"/>
      <c r="I100" s="40"/>
      <c r="J100" s="57"/>
      <c r="K100" s="40"/>
      <c r="L100" s="40"/>
    </row>
    <row r="101" ht="24" customHeight="1" spans="2:12">
      <c r="B101" s="56"/>
      <c r="F101" s="40"/>
      <c r="G101" s="57"/>
      <c r="H101" s="58"/>
      <c r="I101" s="40"/>
      <c r="J101" s="57"/>
      <c r="K101" s="40"/>
      <c r="L101" s="40"/>
    </row>
    <row r="102" ht="24" customHeight="1" spans="2:12">
      <c r="B102" s="56"/>
      <c r="F102" s="40"/>
      <c r="G102" s="57"/>
      <c r="H102" s="58"/>
      <c r="I102" s="40"/>
      <c r="J102" s="57"/>
      <c r="K102" s="40"/>
      <c r="L102" s="40"/>
    </row>
    <row r="103" ht="24" customHeight="1" spans="2:12">
      <c r="B103" s="56"/>
      <c r="F103" s="40"/>
      <c r="G103" s="57"/>
      <c r="H103" s="58"/>
      <c r="I103" s="40"/>
      <c r="J103" s="57"/>
      <c r="K103" s="40"/>
      <c r="L103" s="40"/>
    </row>
    <row r="104" ht="24" customHeight="1" spans="2:12">
      <c r="B104" s="56"/>
      <c r="F104" s="40"/>
      <c r="G104" s="57"/>
      <c r="H104" s="58"/>
      <c r="I104" s="40"/>
      <c r="J104" s="57"/>
      <c r="K104" s="40"/>
      <c r="L104" s="40"/>
    </row>
    <row r="105" ht="24" customHeight="1" spans="2:12">
      <c r="B105" s="56"/>
      <c r="F105" s="40"/>
      <c r="G105" s="57"/>
      <c r="H105" s="58"/>
      <c r="I105" s="40"/>
      <c r="J105" s="57"/>
      <c r="K105" s="40"/>
      <c r="L105" s="40"/>
    </row>
    <row r="106" ht="24" customHeight="1" spans="2:12">
      <c r="B106" s="56"/>
      <c r="F106" s="40"/>
      <c r="G106" s="57"/>
      <c r="H106" s="58"/>
      <c r="I106" s="40"/>
      <c r="J106" s="57"/>
      <c r="K106" s="40"/>
      <c r="L106" s="40"/>
    </row>
    <row r="107" ht="24" customHeight="1" spans="2:12">
      <c r="B107" s="56"/>
      <c r="F107" s="40"/>
      <c r="G107" s="57"/>
      <c r="H107" s="58"/>
      <c r="I107" s="40"/>
      <c r="J107" s="57"/>
      <c r="K107" s="40"/>
      <c r="L107" s="40"/>
    </row>
    <row r="108" ht="24" customHeight="1" spans="2:12">
      <c r="B108" s="56"/>
      <c r="F108" s="40"/>
      <c r="G108" s="57"/>
      <c r="H108" s="58"/>
      <c r="I108" s="40"/>
      <c r="J108" s="57"/>
      <c r="K108" s="40"/>
      <c r="L108" s="40"/>
    </row>
    <row r="109" ht="24" customHeight="1" spans="2:12">
      <c r="B109" s="56"/>
      <c r="F109" s="40"/>
      <c r="G109" s="57"/>
      <c r="H109" s="58"/>
      <c r="I109" s="40"/>
      <c r="J109" s="57"/>
      <c r="K109" s="40"/>
      <c r="L109" s="40"/>
    </row>
    <row r="110" ht="24" customHeight="1" spans="2:12">
      <c r="B110" s="56"/>
      <c r="F110" s="40"/>
      <c r="G110" s="57"/>
      <c r="H110" s="58"/>
      <c r="I110" s="40"/>
      <c r="J110" s="57"/>
      <c r="K110" s="40"/>
      <c r="L110" s="40"/>
    </row>
    <row r="111" ht="24" customHeight="1" spans="2:12">
      <c r="B111" s="56"/>
      <c r="F111" s="40"/>
      <c r="G111" s="57"/>
      <c r="H111" s="58"/>
      <c r="I111" s="40"/>
      <c r="J111" s="57"/>
      <c r="K111" s="40"/>
      <c r="L111" s="40"/>
    </row>
    <row r="112" ht="24" customHeight="1" spans="2:12">
      <c r="B112" s="56"/>
      <c r="F112" s="40"/>
      <c r="G112" s="57"/>
      <c r="H112" s="58"/>
      <c r="I112" s="40"/>
      <c r="J112" s="57"/>
      <c r="K112" s="40"/>
      <c r="L112" s="40"/>
    </row>
    <row r="113" ht="24" customHeight="1" spans="2:12">
      <c r="B113" s="56"/>
      <c r="F113" s="40"/>
      <c r="G113" s="57"/>
      <c r="H113" s="58"/>
      <c r="I113" s="40"/>
      <c r="J113" s="57"/>
      <c r="K113" s="40"/>
      <c r="L113" s="40"/>
    </row>
    <row r="114" ht="24" customHeight="1" spans="2:12">
      <c r="B114" s="56"/>
      <c r="F114" s="40"/>
      <c r="G114" s="57"/>
      <c r="H114" s="58"/>
      <c r="I114" s="40"/>
      <c r="J114" s="57"/>
      <c r="K114" s="40"/>
      <c r="L114" s="40"/>
    </row>
    <row r="115" ht="24" customHeight="1" spans="2:12">
      <c r="B115" s="56"/>
      <c r="F115" s="40"/>
      <c r="G115" s="57"/>
      <c r="H115" s="58"/>
      <c r="I115" s="40"/>
      <c r="J115" s="57"/>
      <c r="K115" s="40"/>
      <c r="L115" s="40"/>
    </row>
    <row r="116" ht="24" customHeight="1" spans="2:12">
      <c r="B116" s="56"/>
      <c r="F116" s="40"/>
      <c r="G116" s="57"/>
      <c r="H116" s="58"/>
      <c r="I116" s="40"/>
      <c r="J116" s="57"/>
      <c r="K116" s="40"/>
      <c r="L116" s="40"/>
    </row>
    <row r="117" ht="24" customHeight="1" spans="2:12">
      <c r="B117" s="56"/>
      <c r="F117" s="40"/>
      <c r="G117" s="57"/>
      <c r="H117" s="58"/>
      <c r="I117" s="40"/>
      <c r="J117" s="57"/>
      <c r="K117" s="40"/>
      <c r="L117" s="40"/>
    </row>
    <row r="118" ht="24" customHeight="1" spans="2:12">
      <c r="B118" s="56"/>
      <c r="E118" s="59"/>
      <c r="F118" s="40"/>
      <c r="G118" s="57"/>
      <c r="H118" s="58"/>
      <c r="I118" s="40"/>
      <c r="J118" s="57"/>
      <c r="K118" s="40"/>
      <c r="L118" s="40"/>
    </row>
  </sheetData>
  <mergeCells count="10">
    <mergeCell ref="A1:M1"/>
    <mergeCell ref="E2:G2"/>
    <mergeCell ref="H2:J2"/>
    <mergeCell ref="A2:A3"/>
    <mergeCell ref="B2:B3"/>
    <mergeCell ref="C2:C3"/>
    <mergeCell ref="D2:D3"/>
    <mergeCell ref="K2:K3"/>
    <mergeCell ref="L2:L3"/>
    <mergeCell ref="M2:M3"/>
  </mergeCells>
  <conditionalFormatting sqref="A4:A93">
    <cfRule type="duplicateValues" dxfId="0" priority="1"/>
  </conditionalFormatting>
  <printOptions horizontalCentered="1"/>
  <pageMargins left="0.393055555555556" right="0.393055555555556" top="0.393055555555556" bottom="0.393055555555556" header="0" footer="0.314583333333333"/>
  <pageSetup paperSize="9" scale="66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1"/>
  <sheetViews>
    <sheetView zoomScale="70" zoomScaleNormal="70" workbookViewId="0">
      <pane xSplit="1" ySplit="3" topLeftCell="B4" activePane="bottomRight" state="frozen"/>
      <selection/>
      <selection pane="topRight"/>
      <selection pane="bottomLeft"/>
      <selection pane="bottomRight" activeCell="B1" sqref="B1:O1"/>
    </sheetView>
  </sheetViews>
  <sheetFormatPr defaultColWidth="9" defaultRowHeight="12.75"/>
  <cols>
    <col min="1" max="1" width="5.14285714285714" style="2" hidden="1" customWidth="1"/>
    <col min="2" max="2" width="9.57142857142857" style="2" customWidth="1"/>
    <col min="3" max="3" width="9.71428571428571" style="2" customWidth="1"/>
    <col min="4" max="4" width="35.4285714285714" style="2" customWidth="1"/>
    <col min="5" max="5" width="12" style="29" customWidth="1"/>
    <col min="6" max="6" width="10.5714285714286" style="2" customWidth="1"/>
    <col min="7" max="7" width="6.28571428571429" style="2" customWidth="1"/>
    <col min="8" max="8" width="10" style="2" customWidth="1"/>
    <col min="9" max="9" width="16.7142857142857" style="2" customWidth="1"/>
    <col min="10" max="10" width="6.28571428571429" style="2" customWidth="1"/>
    <col min="11" max="11" width="12.1428571428571" style="2" customWidth="1"/>
    <col min="12" max="12" width="16.5714285714286" style="2" customWidth="1"/>
    <col min="13" max="13" width="11" style="2" customWidth="1"/>
    <col min="14" max="14" width="14" style="2" customWidth="1"/>
    <col min="15" max="15" width="11.1428571428571" customWidth="1"/>
  </cols>
  <sheetData>
    <row r="1" ht="46.15" customHeight="1" spans="2:15">
      <c r="B1" s="30" t="s">
        <v>281</v>
      </c>
      <c r="C1" s="30"/>
      <c r="D1" s="30"/>
      <c r="E1" s="31"/>
      <c r="F1" s="30"/>
      <c r="G1" s="30"/>
      <c r="H1" s="30"/>
      <c r="I1" s="30"/>
      <c r="J1" s="30"/>
      <c r="K1" s="30"/>
      <c r="L1" s="30"/>
      <c r="M1" s="30"/>
      <c r="N1" s="30"/>
      <c r="O1" s="30"/>
    </row>
    <row r="2" ht="40.15" customHeight="1" spans="1:15">
      <c r="A2" s="5" t="s">
        <v>282</v>
      </c>
      <c r="B2" s="6" t="s">
        <v>1</v>
      </c>
      <c r="C2" s="6" t="s">
        <v>283</v>
      </c>
      <c r="D2" s="6" t="s">
        <v>3</v>
      </c>
      <c r="E2" s="32" t="s">
        <v>4</v>
      </c>
      <c r="F2" s="6" t="s">
        <v>5</v>
      </c>
      <c r="G2" s="6" t="s">
        <v>7</v>
      </c>
      <c r="H2" s="6"/>
      <c r="I2" s="6"/>
      <c r="J2" s="20" t="s">
        <v>8</v>
      </c>
      <c r="K2" s="20"/>
      <c r="L2" s="20"/>
      <c r="M2" s="6" t="s">
        <v>9</v>
      </c>
      <c r="N2" s="6" t="s">
        <v>10</v>
      </c>
      <c r="O2" s="6" t="s">
        <v>11</v>
      </c>
    </row>
    <row r="3" ht="99" customHeight="1" spans="1:15">
      <c r="A3" s="5"/>
      <c r="B3" s="6"/>
      <c r="C3" s="6"/>
      <c r="D3" s="6"/>
      <c r="E3" s="32"/>
      <c r="F3" s="6"/>
      <c r="G3" s="6" t="s">
        <v>15</v>
      </c>
      <c r="H3" s="6" t="s">
        <v>16</v>
      </c>
      <c r="I3" s="6" t="s">
        <v>17</v>
      </c>
      <c r="J3" s="6" t="s">
        <v>15</v>
      </c>
      <c r="K3" s="6" t="s">
        <v>16</v>
      </c>
      <c r="L3" s="6" t="s">
        <v>17</v>
      </c>
      <c r="M3" s="6"/>
      <c r="N3" s="6"/>
      <c r="O3" s="6"/>
    </row>
    <row r="4" s="1" customFormat="1" ht="40.15" customHeight="1" spans="1:15">
      <c r="A4" s="33"/>
      <c r="B4" s="16">
        <v>71</v>
      </c>
      <c r="C4" s="9" t="s">
        <v>284</v>
      </c>
      <c r="D4" s="10" t="s">
        <v>285</v>
      </c>
      <c r="E4" s="9" t="s">
        <v>286</v>
      </c>
      <c r="F4" s="9" t="s">
        <v>287</v>
      </c>
      <c r="G4" s="9" t="s">
        <v>33</v>
      </c>
      <c r="H4" s="9">
        <v>100</v>
      </c>
      <c r="I4" s="9">
        <f>10.53</f>
        <v>10.53</v>
      </c>
      <c r="J4" s="9" t="s">
        <v>33</v>
      </c>
      <c r="K4" s="9">
        <v>100</v>
      </c>
      <c r="L4" s="9">
        <f>10.65</f>
        <v>10.65</v>
      </c>
      <c r="M4" s="16">
        <f t="array" ref="M4">_xlfn.IFS(H4&gt;K4,H4,H4&lt;K4,K4,H4=K4,H4)</f>
        <v>100</v>
      </c>
      <c r="N4" s="16">
        <f t="array" ref="N4">_xlfn.IFS(H4&gt;K4,I4,H4&lt;K4,L4,H4=K4,IF(I4&gt;=L4,L4,I4))</f>
        <v>10.53</v>
      </c>
      <c r="O4" s="8" t="s">
        <v>22</v>
      </c>
    </row>
    <row r="5" s="1" customFormat="1" ht="40.15" customHeight="1" spans="1:15">
      <c r="A5" s="33"/>
      <c r="B5" s="16">
        <v>65</v>
      </c>
      <c r="C5" s="9" t="s">
        <v>288</v>
      </c>
      <c r="D5" s="10" t="s">
        <v>289</v>
      </c>
      <c r="E5" s="9" t="s">
        <v>290</v>
      </c>
      <c r="F5" s="9" t="s">
        <v>291</v>
      </c>
      <c r="G5" s="9" t="s">
        <v>33</v>
      </c>
      <c r="H5" s="9">
        <v>100</v>
      </c>
      <c r="I5" s="9">
        <v>10.66</v>
      </c>
      <c r="J5" s="9" t="s">
        <v>33</v>
      </c>
      <c r="K5" s="9">
        <v>100</v>
      </c>
      <c r="L5" s="9">
        <v>11.25</v>
      </c>
      <c r="M5" s="16">
        <f t="array" ref="M5">_xlfn.IFS(H5&gt;K5,H5,H5&lt;K5,K5,H5=K5,H5)</f>
        <v>100</v>
      </c>
      <c r="N5" s="16">
        <f t="array" ref="N5">_xlfn.IFS(H5&gt;K5,I5,H5&lt;K5,L5,H5=K5,IF(I5&gt;=L5,L5,I5))</f>
        <v>10.66</v>
      </c>
      <c r="O5" s="8" t="s">
        <v>22</v>
      </c>
    </row>
    <row r="6" s="1" customFormat="1" ht="40.15" customHeight="1" spans="1:15">
      <c r="A6" s="33"/>
      <c r="B6" s="16">
        <v>51</v>
      </c>
      <c r="C6" s="9" t="s">
        <v>23</v>
      </c>
      <c r="D6" s="10" t="s">
        <v>292</v>
      </c>
      <c r="E6" s="9" t="s">
        <v>293</v>
      </c>
      <c r="F6" s="9" t="s">
        <v>294</v>
      </c>
      <c r="G6" s="9" t="s">
        <v>33</v>
      </c>
      <c r="H6" s="9">
        <v>100</v>
      </c>
      <c r="I6" s="9">
        <v>11.56</v>
      </c>
      <c r="J6" s="9" t="s">
        <v>33</v>
      </c>
      <c r="K6" s="9">
        <v>100</v>
      </c>
      <c r="L6" s="9">
        <v>10.69</v>
      </c>
      <c r="M6" s="16">
        <f t="array" ref="M6">_xlfn.IFS(H6&gt;K6,H6,H6&lt;K6,K6,H6=K6,H6)</f>
        <v>100</v>
      </c>
      <c r="N6" s="16">
        <f t="array" ref="N6">_xlfn.IFS(H6&gt;K6,I6,H6&lt;K6,L6,H6=K6,IF(I6&gt;=L6,L6,I6))</f>
        <v>10.69</v>
      </c>
      <c r="O6" s="8" t="s">
        <v>22</v>
      </c>
    </row>
    <row r="7" ht="40.15" customHeight="1" spans="1:15">
      <c r="A7" s="33"/>
      <c r="B7" s="16">
        <v>45</v>
      </c>
      <c r="C7" s="9" t="s">
        <v>295</v>
      </c>
      <c r="D7" s="10" t="s">
        <v>296</v>
      </c>
      <c r="E7" s="9" t="s">
        <v>297</v>
      </c>
      <c r="F7" s="9" t="s">
        <v>298</v>
      </c>
      <c r="G7" s="9">
        <v>1</v>
      </c>
      <c r="H7" s="9">
        <v>100</v>
      </c>
      <c r="I7" s="9">
        <v>12.44</v>
      </c>
      <c r="J7" s="9" t="s">
        <v>33</v>
      </c>
      <c r="K7" s="9">
        <v>100</v>
      </c>
      <c r="L7" s="9">
        <v>11.58</v>
      </c>
      <c r="M7" s="16">
        <f t="array" ref="M7">_xlfn.IFS(H7&gt;K7,H7,H7&lt;K7,K7,H7=K7,H7)</f>
        <v>100</v>
      </c>
      <c r="N7" s="16">
        <f t="array" ref="N7">_xlfn.IFS(H7&gt;K7,I7,H7&lt;K7,L7,H7=K7,IF(I7&gt;=L7,L7,I7))</f>
        <v>11.58</v>
      </c>
      <c r="O7" s="8" t="s">
        <v>22</v>
      </c>
    </row>
    <row r="8" ht="40.15" customHeight="1" spans="1:15">
      <c r="A8" s="33"/>
      <c r="B8" s="16">
        <v>52</v>
      </c>
      <c r="C8" s="9" t="s">
        <v>288</v>
      </c>
      <c r="D8" s="10" t="s">
        <v>299</v>
      </c>
      <c r="E8" s="9" t="s">
        <v>300</v>
      </c>
      <c r="F8" s="9" t="s">
        <v>301</v>
      </c>
      <c r="G8" s="9" t="s">
        <v>33</v>
      </c>
      <c r="H8" s="9">
        <v>100</v>
      </c>
      <c r="I8" s="9">
        <v>13.59</v>
      </c>
      <c r="J8" s="9" t="s">
        <v>33</v>
      </c>
      <c r="K8" s="9">
        <v>100</v>
      </c>
      <c r="L8" s="9">
        <v>11.69</v>
      </c>
      <c r="M8" s="16">
        <f t="array" ref="M8">_xlfn.IFS(H8&gt;K8,H8,H8&lt;K8,K8,H8=K8,H8)</f>
        <v>100</v>
      </c>
      <c r="N8" s="16">
        <f t="array" ref="N8">_xlfn.IFS(H8&gt;K8,I8,H8&lt;K8,L8,H8=K8,IF(I8&gt;=L8,L8,I8))</f>
        <v>11.69</v>
      </c>
      <c r="O8" s="8" t="s">
        <v>22</v>
      </c>
    </row>
    <row r="9" ht="40.15" customHeight="1" spans="1:15">
      <c r="A9" s="33"/>
      <c r="B9" s="16">
        <v>69</v>
      </c>
      <c r="C9" s="9" t="s">
        <v>288</v>
      </c>
      <c r="D9" s="10" t="s">
        <v>299</v>
      </c>
      <c r="E9" s="9" t="s">
        <v>302</v>
      </c>
      <c r="F9" s="9" t="s">
        <v>303</v>
      </c>
      <c r="G9" s="9" t="s">
        <v>33</v>
      </c>
      <c r="H9" s="9">
        <v>100</v>
      </c>
      <c r="I9" s="9">
        <f>11.94</f>
        <v>11.94</v>
      </c>
      <c r="J9" s="9" t="s">
        <v>33</v>
      </c>
      <c r="K9" s="9">
        <v>100</v>
      </c>
      <c r="L9" s="9">
        <f>12.13</f>
        <v>12.13</v>
      </c>
      <c r="M9" s="16">
        <f t="array" ref="M9">_xlfn.IFS(H9&gt;K9,H9,H9&lt;K9,K9,H9=K9,H9)</f>
        <v>100</v>
      </c>
      <c r="N9" s="16">
        <f t="array" ref="N9">_xlfn.IFS(H9&gt;K9,I9,H9&lt;K9,L9,H9=K9,IF(I9&gt;=L9,L9,I9))</f>
        <v>11.94</v>
      </c>
      <c r="O9" s="8" t="s">
        <v>22</v>
      </c>
    </row>
    <row r="10" ht="40.15" customHeight="1" spans="1:15">
      <c r="A10" s="33"/>
      <c r="B10" s="16">
        <v>31</v>
      </c>
      <c r="C10" s="9" t="s">
        <v>295</v>
      </c>
      <c r="D10" s="10" t="s">
        <v>296</v>
      </c>
      <c r="E10" s="9" t="s">
        <v>304</v>
      </c>
      <c r="F10" s="9" t="s">
        <v>298</v>
      </c>
      <c r="G10" s="9" t="s">
        <v>33</v>
      </c>
      <c r="H10" s="9">
        <v>100</v>
      </c>
      <c r="I10" s="9">
        <v>17.78</v>
      </c>
      <c r="J10" s="9">
        <v>1</v>
      </c>
      <c r="K10" s="9">
        <v>100</v>
      </c>
      <c r="L10" s="9">
        <v>12.19</v>
      </c>
      <c r="M10" s="16">
        <f t="array" ref="M10">_xlfn.IFS(H10&gt;K10,H10,H10&lt;K10,K10,H10=K10,H10)</f>
        <v>100</v>
      </c>
      <c r="N10" s="16">
        <f t="array" ref="N10">_xlfn.IFS(H10&gt;K10,I10,H10&lt;K10,L10,H10=K10,IF(I10&gt;=L10,L10,I10))</f>
        <v>12.19</v>
      </c>
      <c r="O10" s="8" t="s">
        <v>22</v>
      </c>
    </row>
    <row r="11" ht="40.15" customHeight="1" spans="1:15">
      <c r="A11" s="33"/>
      <c r="B11" s="16">
        <v>24</v>
      </c>
      <c r="C11" s="9" t="s">
        <v>23</v>
      </c>
      <c r="D11" s="10" t="s">
        <v>292</v>
      </c>
      <c r="E11" s="9" t="s">
        <v>305</v>
      </c>
      <c r="F11" s="9" t="s">
        <v>306</v>
      </c>
      <c r="G11" s="9" t="s">
        <v>33</v>
      </c>
      <c r="H11" s="9">
        <v>100</v>
      </c>
      <c r="I11" s="9">
        <v>13.21</v>
      </c>
      <c r="J11" s="9" t="s">
        <v>33</v>
      </c>
      <c r="K11" s="9">
        <v>100</v>
      </c>
      <c r="L11" s="9">
        <v>12.88</v>
      </c>
      <c r="M11" s="16">
        <f t="array" ref="M11">_xlfn.IFS(H11&gt;K11,H11,H11&lt;K11,K11,H11=K11,H11)</f>
        <v>100</v>
      </c>
      <c r="N11" s="16">
        <f t="array" ref="N11">_xlfn.IFS(H11&gt;K11,I11,H11&lt;K11,L11,H11=K11,IF(I11&gt;=L11,L11,I11))</f>
        <v>12.88</v>
      </c>
      <c r="O11" s="8" t="s">
        <v>22</v>
      </c>
    </row>
    <row r="12" ht="40.15" customHeight="1" spans="1:15">
      <c r="A12" s="33"/>
      <c r="B12" s="16">
        <v>77</v>
      </c>
      <c r="C12" s="9" t="s">
        <v>307</v>
      </c>
      <c r="D12" s="10" t="s">
        <v>308</v>
      </c>
      <c r="E12" s="9" t="s">
        <v>309</v>
      </c>
      <c r="F12" s="9" t="s">
        <v>310</v>
      </c>
      <c r="G12" s="9" t="s">
        <v>33</v>
      </c>
      <c r="H12" s="9">
        <v>100</v>
      </c>
      <c r="I12" s="9">
        <f>16.12</f>
        <v>16.12</v>
      </c>
      <c r="J12" s="9" t="s">
        <v>33</v>
      </c>
      <c r="K12" s="9">
        <v>100</v>
      </c>
      <c r="L12" s="9">
        <f>13.9</f>
        <v>13.9</v>
      </c>
      <c r="M12" s="16">
        <f t="array" ref="M12">_xlfn.IFS(H12&gt;K12,H12,H12&lt;K12,K12,H12=K12,H12)</f>
        <v>100</v>
      </c>
      <c r="N12" s="16">
        <f t="array" ref="N12">_xlfn.IFS(H12&gt;K12,I12,H12&lt;K12,L12,H12=K12,IF(I12&gt;=L12,L12,I12))</f>
        <v>13.9</v>
      </c>
      <c r="O12" s="8" t="s">
        <v>22</v>
      </c>
    </row>
    <row r="13" ht="40.15" customHeight="1" spans="1:15">
      <c r="A13" s="33"/>
      <c r="B13" s="16">
        <v>36</v>
      </c>
      <c r="C13" s="9" t="s">
        <v>295</v>
      </c>
      <c r="D13" s="10" t="s">
        <v>311</v>
      </c>
      <c r="E13" s="9" t="s">
        <v>312</v>
      </c>
      <c r="F13" s="9" t="s">
        <v>313</v>
      </c>
      <c r="G13" s="9" t="s">
        <v>33</v>
      </c>
      <c r="H13" s="9">
        <v>100</v>
      </c>
      <c r="I13" s="34">
        <v>16.1</v>
      </c>
      <c r="J13" s="9" t="s">
        <v>33</v>
      </c>
      <c r="K13" s="9">
        <v>100</v>
      </c>
      <c r="L13" s="9">
        <v>14.25</v>
      </c>
      <c r="M13" s="16">
        <f t="array" ref="M13">_xlfn.IFS(H13&gt;K13,H13,H13&lt;K13,K13,H13=K13,H13)</f>
        <v>100</v>
      </c>
      <c r="N13" s="16">
        <f t="array" ref="N13">_xlfn.IFS(H13&gt;K13,I13,H13&lt;K13,L13,H13=K13,IF(I13&gt;=L13,L13,I13))</f>
        <v>14.25</v>
      </c>
      <c r="O13" s="8" t="s">
        <v>22</v>
      </c>
    </row>
    <row r="14" ht="40.15" customHeight="1" spans="1:15">
      <c r="A14" s="33"/>
      <c r="B14" s="16">
        <v>58</v>
      </c>
      <c r="C14" s="9" t="s">
        <v>314</v>
      </c>
      <c r="D14" s="10" t="s">
        <v>315</v>
      </c>
      <c r="E14" s="9" t="s">
        <v>316</v>
      </c>
      <c r="F14" s="9" t="s">
        <v>317</v>
      </c>
      <c r="G14" s="9" t="s">
        <v>33</v>
      </c>
      <c r="H14" s="9">
        <v>100</v>
      </c>
      <c r="I14" s="9">
        <v>15.13</v>
      </c>
      <c r="J14" s="9" t="s">
        <v>33</v>
      </c>
      <c r="K14" s="9">
        <v>80</v>
      </c>
      <c r="L14" s="9">
        <v>11.65</v>
      </c>
      <c r="M14" s="16">
        <f t="array" ref="M14">_xlfn.IFS(H14&gt;K14,H14,H14&lt;K14,K14,H14=K14,H14)</f>
        <v>100</v>
      </c>
      <c r="N14" s="16">
        <f t="array" ref="N14">_xlfn.IFS(H14&gt;K14,I14,H14&lt;K14,L14,H14=K14,IF(I14&gt;=L14,L14,I14))</f>
        <v>15.13</v>
      </c>
      <c r="O14" s="8" t="s">
        <v>22</v>
      </c>
    </row>
    <row r="15" ht="40.15" customHeight="1" spans="1:15">
      <c r="A15" s="33"/>
      <c r="B15" s="16">
        <v>26</v>
      </c>
      <c r="C15" s="9" t="s">
        <v>284</v>
      </c>
      <c r="D15" s="10" t="s">
        <v>318</v>
      </c>
      <c r="E15" s="9" t="s">
        <v>319</v>
      </c>
      <c r="F15" s="9" t="s">
        <v>320</v>
      </c>
      <c r="G15" s="9" t="s">
        <v>33</v>
      </c>
      <c r="H15" s="9">
        <v>100</v>
      </c>
      <c r="I15" s="9">
        <v>15.66</v>
      </c>
      <c r="J15" s="9" t="s">
        <v>33</v>
      </c>
      <c r="K15" s="9">
        <v>100</v>
      </c>
      <c r="L15" s="9">
        <v>15.94</v>
      </c>
      <c r="M15" s="16">
        <f t="array" ref="M15">_xlfn.IFS(H15&gt;K15,H15,H15&lt;K15,K15,H15=K15,H15)</f>
        <v>100</v>
      </c>
      <c r="N15" s="16">
        <f t="array" ref="N15">_xlfn.IFS(H15&gt;K15,I15,H15&lt;K15,L15,H15=K15,IF(I15&gt;=L15,L15,I15))</f>
        <v>15.66</v>
      </c>
      <c r="O15" s="8" t="s">
        <v>22</v>
      </c>
    </row>
    <row r="16" ht="40.15" customHeight="1" spans="1:15">
      <c r="A16" s="33"/>
      <c r="B16" s="16">
        <v>15</v>
      </c>
      <c r="C16" s="9" t="s">
        <v>314</v>
      </c>
      <c r="D16" s="10" t="s">
        <v>315</v>
      </c>
      <c r="E16" s="9" t="s">
        <v>321</v>
      </c>
      <c r="F16" s="9" t="s">
        <v>322</v>
      </c>
      <c r="G16" s="9" t="s">
        <v>33</v>
      </c>
      <c r="H16" s="9">
        <v>100</v>
      </c>
      <c r="I16" s="9">
        <v>23.87</v>
      </c>
      <c r="J16" s="9" t="s">
        <v>33</v>
      </c>
      <c r="K16" s="9">
        <v>100</v>
      </c>
      <c r="L16" s="9">
        <v>15.75</v>
      </c>
      <c r="M16" s="16">
        <f t="array" ref="M16">_xlfn.IFS(H16&gt;K16,H16,H16&lt;K16,K16,H16=K16,H16)</f>
        <v>100</v>
      </c>
      <c r="N16" s="16">
        <f t="array" ref="N16">_xlfn.IFS(H16&gt;K16,I16,H16&lt;K16,L16,H16=K16,IF(I16&gt;=L16,L16,I16))</f>
        <v>15.75</v>
      </c>
      <c r="O16" s="8" t="s">
        <v>76</v>
      </c>
    </row>
    <row r="17" ht="40.15" customHeight="1" spans="1:15">
      <c r="A17" s="33"/>
      <c r="B17" s="16">
        <v>70</v>
      </c>
      <c r="C17" s="9" t="s">
        <v>295</v>
      </c>
      <c r="D17" s="10" t="s">
        <v>296</v>
      </c>
      <c r="E17" s="9" t="s">
        <v>323</v>
      </c>
      <c r="F17" s="9" t="s">
        <v>324</v>
      </c>
      <c r="G17" s="9" t="s">
        <v>33</v>
      </c>
      <c r="H17" s="9">
        <v>100</v>
      </c>
      <c r="I17" s="9">
        <f>15.85</f>
        <v>15.85</v>
      </c>
      <c r="J17" s="9" t="s">
        <v>33</v>
      </c>
      <c r="K17" s="9">
        <v>100</v>
      </c>
      <c r="L17" s="9">
        <f>18.71</f>
        <v>18.71</v>
      </c>
      <c r="M17" s="16">
        <f t="array" ref="M17">_xlfn.IFS(H17&gt;K17,H17,H17&lt;K17,K17,H17=K17,H17)</f>
        <v>100</v>
      </c>
      <c r="N17" s="16">
        <f t="array" ref="N17">_xlfn.IFS(H17&gt;K17,I17,H17&lt;K17,L17,H17=K17,IF(I17&gt;=L17,L17,I17))</f>
        <v>15.85</v>
      </c>
      <c r="O17" s="8" t="s">
        <v>76</v>
      </c>
    </row>
    <row r="18" ht="40.15" customHeight="1" spans="1:15">
      <c r="A18" s="33"/>
      <c r="B18" s="16">
        <v>56</v>
      </c>
      <c r="C18" s="9" t="s">
        <v>288</v>
      </c>
      <c r="D18" s="10" t="s">
        <v>325</v>
      </c>
      <c r="E18" s="9" t="s">
        <v>326</v>
      </c>
      <c r="F18" s="9" t="s">
        <v>327</v>
      </c>
      <c r="G18" s="9" t="s">
        <v>33</v>
      </c>
      <c r="H18" s="9">
        <v>100</v>
      </c>
      <c r="I18" s="9">
        <v>17.46</v>
      </c>
      <c r="J18" s="9" t="s">
        <v>33</v>
      </c>
      <c r="K18" s="9">
        <v>100</v>
      </c>
      <c r="L18" s="9">
        <v>16.22</v>
      </c>
      <c r="M18" s="16">
        <f t="array" ref="M18">_xlfn.IFS(H18&gt;K18,H18,H18&lt;K18,K18,H18=K18,H18)</f>
        <v>100</v>
      </c>
      <c r="N18" s="16">
        <f t="array" ref="N18">_xlfn.IFS(H18&gt;K18,I18,H18&lt;K18,L18,H18=K18,IF(I18&gt;=L18,L18,I18))</f>
        <v>16.22</v>
      </c>
      <c r="O18" s="8" t="s">
        <v>76</v>
      </c>
    </row>
    <row r="19" ht="40.15" customHeight="1" spans="1:15">
      <c r="A19" s="33"/>
      <c r="B19" s="16">
        <v>64</v>
      </c>
      <c r="C19" s="9" t="s">
        <v>314</v>
      </c>
      <c r="D19" s="10" t="s">
        <v>315</v>
      </c>
      <c r="E19" s="9" t="s">
        <v>328</v>
      </c>
      <c r="F19" s="9" t="s">
        <v>329</v>
      </c>
      <c r="G19" s="9" t="s">
        <v>33</v>
      </c>
      <c r="H19" s="9">
        <v>100</v>
      </c>
      <c r="I19" s="9">
        <v>19.09</v>
      </c>
      <c r="J19" s="9" t="s">
        <v>33</v>
      </c>
      <c r="K19" s="9">
        <v>100</v>
      </c>
      <c r="L19" s="9">
        <v>16.38</v>
      </c>
      <c r="M19" s="16">
        <f t="array" ref="M19">_xlfn.IFS(H19&gt;K19,H19,H19&lt;K19,K19,H19=K19,H19)</f>
        <v>100</v>
      </c>
      <c r="N19" s="16">
        <f t="array" ref="N19">_xlfn.IFS(H19&gt;K19,I19,H19&lt;K19,L19,H19=K19,IF(I19&gt;=L19,L19,I19))</f>
        <v>16.38</v>
      </c>
      <c r="O19" s="8" t="s">
        <v>76</v>
      </c>
    </row>
    <row r="20" ht="40.15" customHeight="1" spans="1:15">
      <c r="A20" s="33"/>
      <c r="B20" s="16">
        <v>7</v>
      </c>
      <c r="C20" s="9" t="s">
        <v>307</v>
      </c>
      <c r="D20" s="10" t="s">
        <v>330</v>
      </c>
      <c r="E20" s="9" t="s">
        <v>331</v>
      </c>
      <c r="F20" s="9" t="s">
        <v>332</v>
      </c>
      <c r="G20" s="9" t="s">
        <v>33</v>
      </c>
      <c r="H20" s="9">
        <v>100</v>
      </c>
      <c r="I20" s="9">
        <v>18.37</v>
      </c>
      <c r="J20" s="9" t="s">
        <v>33</v>
      </c>
      <c r="K20" s="9">
        <v>100</v>
      </c>
      <c r="L20" s="9">
        <v>24.12</v>
      </c>
      <c r="M20" s="16">
        <f t="array" ref="M20">_xlfn.IFS(H20&gt;K20,H20,H20&lt;K20,K20,H20=K20,H20)</f>
        <v>100</v>
      </c>
      <c r="N20" s="16">
        <f t="array" ref="N20">_xlfn.IFS(H20&gt;K20,I20,H20&lt;K20,L20,H20=K20,IF(I20&gt;=L20,L20,I20))</f>
        <v>18.37</v>
      </c>
      <c r="O20" s="8" t="s">
        <v>76</v>
      </c>
    </row>
    <row r="21" ht="40.15" customHeight="1" spans="1:15">
      <c r="A21" s="33"/>
      <c r="B21" s="16">
        <v>37</v>
      </c>
      <c r="C21" s="9" t="s">
        <v>18</v>
      </c>
      <c r="D21" s="10" t="s">
        <v>333</v>
      </c>
      <c r="E21" s="9" t="s">
        <v>334</v>
      </c>
      <c r="F21" s="9" t="s">
        <v>335</v>
      </c>
      <c r="G21" s="9" t="s">
        <v>33</v>
      </c>
      <c r="H21" s="9">
        <v>100</v>
      </c>
      <c r="I21" s="9">
        <v>23.84</v>
      </c>
      <c r="J21" s="9" t="s">
        <v>33</v>
      </c>
      <c r="K21" s="9">
        <v>100</v>
      </c>
      <c r="L21" s="34">
        <v>18.6</v>
      </c>
      <c r="M21" s="16">
        <f t="array" ref="M21">_xlfn.IFS(H21&gt;K21,H21,H21&lt;K21,K21,H21=K21,H21)</f>
        <v>100</v>
      </c>
      <c r="N21" s="16">
        <f t="array" ref="N21">_xlfn.IFS(H21&gt;K21,I21,H21&lt;K21,L21,H21=K21,IF(I21&gt;=L21,L21,I21))</f>
        <v>18.6</v>
      </c>
      <c r="O21" s="8" t="s">
        <v>76</v>
      </c>
    </row>
    <row r="22" ht="40.15" customHeight="1" spans="1:15">
      <c r="A22" s="33"/>
      <c r="B22" s="16">
        <v>49</v>
      </c>
      <c r="C22" s="9" t="s">
        <v>307</v>
      </c>
      <c r="D22" s="10" t="s">
        <v>336</v>
      </c>
      <c r="E22" s="9" t="s">
        <v>337</v>
      </c>
      <c r="F22" s="9" t="s">
        <v>338</v>
      </c>
      <c r="G22" s="9" t="s">
        <v>33</v>
      </c>
      <c r="H22" s="9">
        <v>100</v>
      </c>
      <c r="I22" s="9">
        <v>18.87</v>
      </c>
      <c r="J22" s="9" t="s">
        <v>33</v>
      </c>
      <c r="K22" s="9">
        <v>40</v>
      </c>
      <c r="L22" s="9">
        <v>14.19</v>
      </c>
      <c r="M22" s="16">
        <f t="array" ref="M22">_xlfn.IFS(H22&gt;K22,H22,H22&lt;K22,K22,H22=K22,H22)</f>
        <v>100</v>
      </c>
      <c r="N22" s="16">
        <f t="array" ref="N22">_xlfn.IFS(H22&gt;K22,I22,H22&lt;K22,L22,H22=K22,IF(I22&gt;=L22,L22,I22))</f>
        <v>18.87</v>
      </c>
      <c r="O22" s="8" t="s">
        <v>76</v>
      </c>
    </row>
    <row r="23" ht="40.15" customHeight="1" spans="1:15">
      <c r="A23" s="33"/>
      <c r="B23" s="16">
        <v>34</v>
      </c>
      <c r="C23" s="9" t="s">
        <v>314</v>
      </c>
      <c r="D23" s="10" t="s">
        <v>315</v>
      </c>
      <c r="E23" s="9" t="s">
        <v>339</v>
      </c>
      <c r="F23" s="9" t="s">
        <v>340</v>
      </c>
      <c r="G23" s="9" t="s">
        <v>33</v>
      </c>
      <c r="H23" s="9">
        <v>30</v>
      </c>
      <c r="I23" s="35">
        <v>6.38</v>
      </c>
      <c r="J23" s="9" t="s">
        <v>33</v>
      </c>
      <c r="K23" s="9">
        <v>100</v>
      </c>
      <c r="L23" s="9">
        <v>19.25</v>
      </c>
      <c r="M23" s="16">
        <f t="array" ref="M23">_xlfn.IFS(H23&gt;K23,H23,H23&lt;K23,K23,H23=K23,H23)</f>
        <v>100</v>
      </c>
      <c r="N23" s="16">
        <f t="array" ref="N23">_xlfn.IFS(H23&gt;K23,I23,H23&lt;K23,L23,H23=K23,IF(I23&gt;=L23,L23,I23))</f>
        <v>19.25</v>
      </c>
      <c r="O23" s="8" t="s">
        <v>76</v>
      </c>
    </row>
    <row r="24" ht="40.15" customHeight="1" spans="1:15">
      <c r="A24" s="33"/>
      <c r="B24" s="16">
        <v>27</v>
      </c>
      <c r="C24" s="9" t="s">
        <v>23</v>
      </c>
      <c r="D24" s="10" t="s">
        <v>341</v>
      </c>
      <c r="E24" s="9" t="s">
        <v>342</v>
      </c>
      <c r="F24" s="9" t="s">
        <v>343</v>
      </c>
      <c r="G24" s="9">
        <v>1</v>
      </c>
      <c r="H24" s="9">
        <v>0</v>
      </c>
      <c r="I24" s="9">
        <v>0</v>
      </c>
      <c r="J24" s="9" t="s">
        <v>33</v>
      </c>
      <c r="K24" s="9">
        <v>100</v>
      </c>
      <c r="L24" s="9">
        <v>19.31</v>
      </c>
      <c r="M24" s="16">
        <f t="array" ref="M24">_xlfn.IFS(H24&gt;K24,H24,H24&lt;K24,K24,H24=K24,H24)</f>
        <v>100</v>
      </c>
      <c r="N24" s="16">
        <f t="array" ref="N24">_xlfn.IFS(H24&gt;K24,I24,H24&lt;K24,L24,H24=K24,IF(I24&gt;=L24,L24,I24))</f>
        <v>19.31</v>
      </c>
      <c r="O24" s="8" t="s">
        <v>76</v>
      </c>
    </row>
    <row r="25" ht="40.15" customHeight="1" spans="1:15">
      <c r="A25" s="33"/>
      <c r="B25" s="16">
        <v>75</v>
      </c>
      <c r="C25" s="9" t="s">
        <v>295</v>
      </c>
      <c r="D25" s="10" t="s">
        <v>344</v>
      </c>
      <c r="E25" s="9" t="s">
        <v>345</v>
      </c>
      <c r="F25" s="9" t="s">
        <v>346</v>
      </c>
      <c r="G25" s="9" t="s">
        <v>33</v>
      </c>
      <c r="H25" s="9">
        <v>100</v>
      </c>
      <c r="I25" s="35">
        <f>19.34</f>
        <v>19.34</v>
      </c>
      <c r="J25" s="9" t="s">
        <v>33</v>
      </c>
      <c r="K25" s="9">
        <v>80</v>
      </c>
      <c r="L25" s="9">
        <f>15.03</f>
        <v>15.03</v>
      </c>
      <c r="M25" s="16">
        <f t="array" ref="M25">_xlfn.IFS(H25&gt;K25,H25,H25&lt;K25,K25,H25=K25,H25)</f>
        <v>100</v>
      </c>
      <c r="N25" s="16">
        <f t="array" ref="N25">_xlfn.IFS(H25&gt;K25,I25,H25&lt;K25,L25,H25=K25,IF(I25&gt;=L25,L25,I25))</f>
        <v>19.34</v>
      </c>
      <c r="O25" s="8" t="s">
        <v>76</v>
      </c>
    </row>
    <row r="26" ht="40.15" customHeight="1" spans="1:15">
      <c r="A26" s="33"/>
      <c r="B26" s="16">
        <v>62</v>
      </c>
      <c r="C26" s="9" t="s">
        <v>23</v>
      </c>
      <c r="D26" s="10" t="s">
        <v>347</v>
      </c>
      <c r="E26" s="9" t="s">
        <v>348</v>
      </c>
      <c r="F26" s="9" t="s">
        <v>349</v>
      </c>
      <c r="G26" s="9" t="s">
        <v>33</v>
      </c>
      <c r="H26" s="9">
        <v>100</v>
      </c>
      <c r="I26" s="9">
        <v>22.88</v>
      </c>
      <c r="J26" s="9" t="s">
        <v>33</v>
      </c>
      <c r="K26" s="9">
        <v>100</v>
      </c>
      <c r="L26" s="9">
        <v>20.75</v>
      </c>
      <c r="M26" s="16">
        <f t="array" ref="M26">_xlfn.IFS(H26&gt;K26,H26,H26&lt;K26,K26,H26=K26,H26)</f>
        <v>100</v>
      </c>
      <c r="N26" s="16">
        <f t="array" ref="N26">_xlfn.IFS(H26&gt;K26,I26,H26&lt;K26,L26,H26=K26,IF(I26&gt;=L26,L26,I26))</f>
        <v>20.75</v>
      </c>
      <c r="O26" s="8" t="s">
        <v>76</v>
      </c>
    </row>
    <row r="27" ht="40.15" customHeight="1" spans="1:15">
      <c r="A27" s="33"/>
      <c r="B27" s="16">
        <v>1</v>
      </c>
      <c r="C27" s="9" t="s">
        <v>307</v>
      </c>
      <c r="D27" s="10" t="s">
        <v>350</v>
      </c>
      <c r="E27" s="9" t="s">
        <v>351</v>
      </c>
      <c r="F27" s="9" t="s">
        <v>352</v>
      </c>
      <c r="G27" s="9" t="s">
        <v>33</v>
      </c>
      <c r="H27" s="9">
        <v>90</v>
      </c>
      <c r="I27" s="9">
        <v>21.53</v>
      </c>
      <c r="J27" s="9" t="s">
        <v>33</v>
      </c>
      <c r="K27" s="9">
        <v>100</v>
      </c>
      <c r="L27" s="9">
        <v>20.84</v>
      </c>
      <c r="M27" s="16">
        <f t="array" ref="M27">_xlfn.IFS(H27&gt;K27,H27,H27&lt;K27,K27,H27=K27,H27)</f>
        <v>100</v>
      </c>
      <c r="N27" s="16">
        <f t="array" ref="N27">_xlfn.IFS(H27&gt;K27,I27,H27&lt;K27,L27,H27=K27,IF(I27&gt;=L27,L27,I27))</f>
        <v>20.84</v>
      </c>
      <c r="O27" s="8" t="s">
        <v>76</v>
      </c>
    </row>
    <row r="28" ht="40.15" customHeight="1" spans="1:15">
      <c r="A28" s="33"/>
      <c r="B28" s="16">
        <v>32</v>
      </c>
      <c r="C28" s="9" t="s">
        <v>284</v>
      </c>
      <c r="D28" s="10" t="s">
        <v>285</v>
      </c>
      <c r="E28" s="9" t="s">
        <v>353</v>
      </c>
      <c r="F28" s="9" t="s">
        <v>287</v>
      </c>
      <c r="G28" s="9" t="s">
        <v>33</v>
      </c>
      <c r="H28" s="9">
        <v>35</v>
      </c>
      <c r="I28" s="9">
        <v>13.41</v>
      </c>
      <c r="J28" s="9" t="s">
        <v>33</v>
      </c>
      <c r="K28" s="9">
        <v>100</v>
      </c>
      <c r="L28" s="34">
        <v>21</v>
      </c>
      <c r="M28" s="16">
        <f t="array" ref="M28">_xlfn.IFS(H28&gt;K28,H28,H28&lt;K28,K28,H28=K28,H28)</f>
        <v>100</v>
      </c>
      <c r="N28" s="16">
        <f t="array" ref="N28">_xlfn.IFS(H28&gt;K28,I28,H28&lt;K28,L28,H28=K28,IF(I28&gt;=L28,L28,I28))</f>
        <v>21</v>
      </c>
      <c r="O28" s="8" t="s">
        <v>76</v>
      </c>
    </row>
    <row r="29" ht="40.15" customHeight="1" spans="1:15">
      <c r="A29" s="33"/>
      <c r="B29" s="16">
        <v>18</v>
      </c>
      <c r="C29" s="9" t="s">
        <v>288</v>
      </c>
      <c r="D29" s="10" t="s">
        <v>354</v>
      </c>
      <c r="E29" s="9" t="s">
        <v>355</v>
      </c>
      <c r="F29" s="9" t="s">
        <v>356</v>
      </c>
      <c r="G29" s="9" t="s">
        <v>33</v>
      </c>
      <c r="H29" s="9">
        <v>100</v>
      </c>
      <c r="I29" s="9">
        <v>33.84</v>
      </c>
      <c r="J29" s="9" t="s">
        <v>33</v>
      </c>
      <c r="K29" s="9">
        <v>100</v>
      </c>
      <c r="L29" s="9">
        <v>21.37</v>
      </c>
      <c r="M29" s="16">
        <f t="array" ref="M29">_xlfn.IFS(H29&gt;K29,H29,H29&lt;K29,K29,H29=K29,H29)</f>
        <v>100</v>
      </c>
      <c r="N29" s="16">
        <f t="array" ref="N29">_xlfn.IFS(H29&gt;K29,I29,H29&lt;K29,L29,H29=K29,IF(I29&gt;=L29,L29,I29))</f>
        <v>21.37</v>
      </c>
      <c r="O29" s="8" t="s">
        <v>76</v>
      </c>
    </row>
    <row r="30" ht="40.15" customHeight="1" spans="1:15">
      <c r="A30" s="33"/>
      <c r="B30" s="16">
        <v>79</v>
      </c>
      <c r="C30" s="9" t="s">
        <v>307</v>
      </c>
      <c r="D30" s="10" t="s">
        <v>357</v>
      </c>
      <c r="E30" s="9" t="s">
        <v>358</v>
      </c>
      <c r="F30" s="9" t="s">
        <v>359</v>
      </c>
      <c r="G30" s="9" t="s">
        <v>33</v>
      </c>
      <c r="H30" s="9">
        <v>100</v>
      </c>
      <c r="I30" s="9">
        <v>21.57</v>
      </c>
      <c r="J30" s="9" t="s">
        <v>33</v>
      </c>
      <c r="K30" s="9">
        <v>60</v>
      </c>
      <c r="L30" s="9">
        <f>23.88</f>
        <v>23.88</v>
      </c>
      <c r="M30" s="16">
        <f t="array" ref="M30">_xlfn.IFS(H30&gt;K30,H30,H30&lt;K30,K30,H30=K30,H30)</f>
        <v>100</v>
      </c>
      <c r="N30" s="16">
        <f t="array" ref="N30">_xlfn.IFS(H30&gt;K30,I30,H30&lt;K30,L30,H30=K30,IF(I30&gt;=L30,L30,I30))</f>
        <v>21.57</v>
      </c>
      <c r="O30" s="8" t="s">
        <v>76</v>
      </c>
    </row>
    <row r="31" ht="40.15" customHeight="1" spans="1:15">
      <c r="A31" s="33"/>
      <c r="B31" s="16">
        <v>4</v>
      </c>
      <c r="C31" s="9" t="s">
        <v>307</v>
      </c>
      <c r="D31" s="10" t="s">
        <v>360</v>
      </c>
      <c r="E31" s="9" t="s">
        <v>361</v>
      </c>
      <c r="F31" s="9" t="s">
        <v>362</v>
      </c>
      <c r="G31" s="9" t="s">
        <v>33</v>
      </c>
      <c r="H31" s="9">
        <v>100</v>
      </c>
      <c r="I31" s="9">
        <v>23.59</v>
      </c>
      <c r="J31" s="9" t="s">
        <v>33</v>
      </c>
      <c r="K31" s="9">
        <v>100</v>
      </c>
      <c r="L31" s="9">
        <v>21.69</v>
      </c>
      <c r="M31" s="16">
        <f t="array" ref="M31">_xlfn.IFS(H31&gt;K31,H31,H31&lt;K31,K31,H31=K31,H31)</f>
        <v>100</v>
      </c>
      <c r="N31" s="16">
        <f t="array" ref="N31">_xlfn.IFS(H31&gt;K31,I31,H31&lt;K31,L31,H31=K31,IF(I31&gt;=L31,L31,I31))</f>
        <v>21.69</v>
      </c>
      <c r="O31" s="8" t="s">
        <v>76</v>
      </c>
    </row>
    <row r="32" ht="40.15" customHeight="1" spans="1:15">
      <c r="A32" s="33"/>
      <c r="B32" s="16">
        <v>42</v>
      </c>
      <c r="C32" s="9" t="s">
        <v>314</v>
      </c>
      <c r="D32" s="10" t="s">
        <v>315</v>
      </c>
      <c r="E32" s="9" t="s">
        <v>363</v>
      </c>
      <c r="F32" s="9" t="s">
        <v>364</v>
      </c>
      <c r="G32" s="9">
        <v>1</v>
      </c>
      <c r="H32" s="9">
        <v>100</v>
      </c>
      <c r="I32" s="9">
        <v>37.18</v>
      </c>
      <c r="J32" s="9" t="s">
        <v>33</v>
      </c>
      <c r="K32" s="9">
        <v>100</v>
      </c>
      <c r="L32" s="9">
        <v>21.69</v>
      </c>
      <c r="M32" s="16">
        <f t="array" ref="M32">_xlfn.IFS(H32&gt;K32,H32,H32&lt;K32,K32,H32=K32,H32)</f>
        <v>100</v>
      </c>
      <c r="N32" s="16">
        <f t="array" ref="N32">_xlfn.IFS(H32&gt;K32,I32,H32&lt;K32,L32,H32=K32,IF(I32&gt;=L32,L32,I32))</f>
        <v>21.69</v>
      </c>
      <c r="O32" s="8" t="s">
        <v>76</v>
      </c>
    </row>
    <row r="33" ht="40.15" customHeight="1" spans="1:15">
      <c r="A33" s="33"/>
      <c r="B33" s="16">
        <v>3</v>
      </c>
      <c r="C33" s="9" t="s">
        <v>288</v>
      </c>
      <c r="D33" s="10" t="s">
        <v>365</v>
      </c>
      <c r="E33" s="9" t="s">
        <v>366</v>
      </c>
      <c r="F33" s="9" t="s">
        <v>367</v>
      </c>
      <c r="G33" s="9" t="s">
        <v>33</v>
      </c>
      <c r="H33" s="9">
        <v>100</v>
      </c>
      <c r="I33" s="9">
        <v>25.66</v>
      </c>
      <c r="J33" s="9" t="s">
        <v>33</v>
      </c>
      <c r="K33" s="9">
        <v>100</v>
      </c>
      <c r="L33" s="9">
        <v>21.88</v>
      </c>
      <c r="M33" s="16">
        <f t="array" ref="M33">_xlfn.IFS(H33&gt;K33,H33,H33&lt;K33,K33,H33=K33,H33)</f>
        <v>100</v>
      </c>
      <c r="N33" s="16">
        <f t="array" ref="N33">_xlfn.IFS(H33&gt;K33,I33,H33&lt;K33,L33,H33=K33,IF(I33&gt;=L33,L33,I33))</f>
        <v>21.88</v>
      </c>
      <c r="O33" s="8" t="s">
        <v>76</v>
      </c>
    </row>
    <row r="34" ht="40.15" customHeight="1" spans="1:15">
      <c r="A34" s="33"/>
      <c r="B34" s="16">
        <v>59</v>
      </c>
      <c r="C34" s="9" t="s">
        <v>23</v>
      </c>
      <c r="D34" s="10" t="s">
        <v>368</v>
      </c>
      <c r="E34" s="9" t="s">
        <v>369</v>
      </c>
      <c r="F34" s="9" t="s">
        <v>370</v>
      </c>
      <c r="G34" s="9" t="s">
        <v>33</v>
      </c>
      <c r="H34" s="9">
        <v>100</v>
      </c>
      <c r="I34" s="9">
        <v>23.78</v>
      </c>
      <c r="J34" s="9" t="s">
        <v>33</v>
      </c>
      <c r="K34" s="9">
        <v>80</v>
      </c>
      <c r="L34" s="9">
        <v>19.69</v>
      </c>
      <c r="M34" s="16">
        <f t="array" ref="M34">_xlfn.IFS(H34&gt;K34,H34,H34&lt;K34,K34,H34=K34,H34)</f>
        <v>100</v>
      </c>
      <c r="N34" s="16">
        <f t="array" ref="N34">_xlfn.IFS(H34&gt;K34,I34,H34&lt;K34,L34,H34=K34,IF(I34&gt;=L34,L34,I34))</f>
        <v>23.78</v>
      </c>
      <c r="O34" s="8" t="s">
        <v>76</v>
      </c>
    </row>
    <row r="35" ht="40.15" customHeight="1" spans="1:15">
      <c r="A35" s="33"/>
      <c r="B35" s="16">
        <v>8</v>
      </c>
      <c r="C35" s="9" t="s">
        <v>307</v>
      </c>
      <c r="D35" s="10" t="s">
        <v>350</v>
      </c>
      <c r="E35" s="9" t="s">
        <v>371</v>
      </c>
      <c r="F35" s="9" t="s">
        <v>372</v>
      </c>
      <c r="G35" s="9" t="s">
        <v>33</v>
      </c>
      <c r="H35" s="9">
        <v>100</v>
      </c>
      <c r="I35" s="9">
        <v>23.81</v>
      </c>
      <c r="J35" s="9" t="s">
        <v>33</v>
      </c>
      <c r="K35" s="9">
        <v>90</v>
      </c>
      <c r="L35" s="9">
        <v>17.66</v>
      </c>
      <c r="M35" s="16">
        <f t="array" ref="M35">_xlfn.IFS(H35&gt;K35,H35,H35&lt;K35,K35,H35=K35,H35)</f>
        <v>100</v>
      </c>
      <c r="N35" s="16">
        <f t="array" ref="N35">_xlfn.IFS(H35&gt;K35,I35,H35&lt;K35,L35,H35=K35,IF(I35&gt;=L35,L35,I35))</f>
        <v>23.81</v>
      </c>
      <c r="O35" s="8" t="s">
        <v>76</v>
      </c>
    </row>
    <row r="36" ht="40.15" customHeight="1" spans="1:15">
      <c r="A36" s="33"/>
      <c r="B36" s="16">
        <v>54</v>
      </c>
      <c r="C36" s="9" t="s">
        <v>18</v>
      </c>
      <c r="D36" s="10" t="s">
        <v>373</v>
      </c>
      <c r="E36" s="9" t="s">
        <v>374</v>
      </c>
      <c r="F36" s="9" t="s">
        <v>375</v>
      </c>
      <c r="G36" s="9" t="s">
        <v>33</v>
      </c>
      <c r="H36" s="9">
        <v>100</v>
      </c>
      <c r="I36" s="9">
        <v>23.94</v>
      </c>
      <c r="J36" s="9" t="s">
        <v>33</v>
      </c>
      <c r="K36" s="9">
        <v>95</v>
      </c>
      <c r="L36" s="9">
        <v>14.09</v>
      </c>
      <c r="M36" s="16">
        <f t="array" ref="M36">_xlfn.IFS(H36&gt;K36,H36,H36&lt;K36,K36,H36=K36,H36)</f>
        <v>100</v>
      </c>
      <c r="N36" s="16">
        <f t="array" ref="N36">_xlfn.IFS(H36&gt;K36,I36,H36&lt;K36,L36,H36=K36,IF(I36&gt;=L36,L36,I36))</f>
        <v>23.94</v>
      </c>
      <c r="O36" s="8" t="s">
        <v>76</v>
      </c>
    </row>
    <row r="37" ht="40.15" customHeight="1" spans="1:15">
      <c r="A37" s="33"/>
      <c r="B37" s="16">
        <v>74</v>
      </c>
      <c r="C37" s="9" t="s">
        <v>295</v>
      </c>
      <c r="D37" s="10" t="s">
        <v>311</v>
      </c>
      <c r="E37" s="9" t="s">
        <v>376</v>
      </c>
      <c r="F37" s="9" t="s">
        <v>313</v>
      </c>
      <c r="G37" s="9" t="s">
        <v>33</v>
      </c>
      <c r="H37" s="9">
        <v>100</v>
      </c>
      <c r="I37" s="9">
        <f>25.06</f>
        <v>25.06</v>
      </c>
      <c r="J37" s="9" t="s">
        <v>33</v>
      </c>
      <c r="K37" s="9">
        <v>60</v>
      </c>
      <c r="L37" s="9">
        <f>13.41</f>
        <v>13.41</v>
      </c>
      <c r="M37" s="16">
        <f t="array" ref="M37">_xlfn.IFS(H37&gt;K37,H37,H37&lt;K37,K37,H37=K37,H37)</f>
        <v>100</v>
      </c>
      <c r="N37" s="16">
        <f t="array" ref="N37">_xlfn.IFS(H37&gt;K37,I37,H37&lt;K37,L37,H37=K37,IF(I37&gt;=L37,L37,I37))</f>
        <v>25.06</v>
      </c>
      <c r="O37" s="8" t="s">
        <v>76</v>
      </c>
    </row>
    <row r="38" ht="40.15" customHeight="1" spans="1:15">
      <c r="A38" s="33"/>
      <c r="B38" s="16">
        <v>61</v>
      </c>
      <c r="C38" s="9" t="s">
        <v>284</v>
      </c>
      <c r="D38" s="10" t="s">
        <v>377</v>
      </c>
      <c r="E38" s="9" t="s">
        <v>378</v>
      </c>
      <c r="F38" s="9" t="s">
        <v>379</v>
      </c>
      <c r="G38" s="9" t="s">
        <v>33</v>
      </c>
      <c r="H38" s="9">
        <v>100</v>
      </c>
      <c r="I38" s="9">
        <v>36.68</v>
      </c>
      <c r="J38" s="9" t="s">
        <v>33</v>
      </c>
      <c r="K38" s="9">
        <v>100</v>
      </c>
      <c r="L38" s="9">
        <v>25.72</v>
      </c>
      <c r="M38" s="16">
        <f t="array" ref="M38">_xlfn.IFS(H38&gt;K38,H38,H38&lt;K38,K38,H38=K38,H38)</f>
        <v>100</v>
      </c>
      <c r="N38" s="16">
        <f t="array" ref="N38">_xlfn.IFS(H38&gt;K38,I38,H38&lt;K38,L38,H38=K38,IF(I38&gt;=L38,L38,I38))</f>
        <v>25.72</v>
      </c>
      <c r="O38" s="8" t="s">
        <v>76</v>
      </c>
    </row>
    <row r="39" ht="40.15" customHeight="1" spans="1:15">
      <c r="A39" s="33"/>
      <c r="B39" s="16">
        <v>38</v>
      </c>
      <c r="C39" s="9" t="s">
        <v>380</v>
      </c>
      <c r="D39" s="10" t="s">
        <v>381</v>
      </c>
      <c r="E39" s="9" t="s">
        <v>382</v>
      </c>
      <c r="F39" s="9" t="s">
        <v>383</v>
      </c>
      <c r="G39" s="9" t="s">
        <v>33</v>
      </c>
      <c r="H39" s="9">
        <v>100</v>
      </c>
      <c r="I39" s="9">
        <v>28.56</v>
      </c>
      <c r="J39" s="9" t="s">
        <v>33</v>
      </c>
      <c r="K39" s="9">
        <v>100</v>
      </c>
      <c r="L39" s="9">
        <v>26.19</v>
      </c>
      <c r="M39" s="16">
        <f t="array" ref="M39">_xlfn.IFS(H39&gt;K39,H39,H39&lt;K39,K39,H39=K39,H39)</f>
        <v>100</v>
      </c>
      <c r="N39" s="16">
        <f t="array" ref="N39">_xlfn.IFS(H39&gt;K39,I39,H39&lt;K39,L39,H39=K39,IF(I39&gt;=L39,L39,I39))</f>
        <v>26.19</v>
      </c>
      <c r="O39" s="8" t="s">
        <v>76</v>
      </c>
    </row>
    <row r="40" ht="40.15" customHeight="1" spans="1:15">
      <c r="A40" s="33"/>
      <c r="B40" s="16">
        <v>48</v>
      </c>
      <c r="C40" s="9" t="s">
        <v>314</v>
      </c>
      <c r="D40" s="10" t="s">
        <v>315</v>
      </c>
      <c r="E40" s="9" t="s">
        <v>384</v>
      </c>
      <c r="F40" s="9" t="s">
        <v>385</v>
      </c>
      <c r="G40" s="9" t="s">
        <v>33</v>
      </c>
      <c r="H40" s="9">
        <v>35</v>
      </c>
      <c r="I40" s="9">
        <v>5.84</v>
      </c>
      <c r="J40" s="9" t="s">
        <v>33</v>
      </c>
      <c r="K40" s="9">
        <v>100</v>
      </c>
      <c r="L40" s="34">
        <v>27.5</v>
      </c>
      <c r="M40" s="16">
        <f t="array" ref="M40">_xlfn.IFS(H40&gt;K40,H40,H40&lt;K40,K40,H40=K40,H40)</f>
        <v>100</v>
      </c>
      <c r="N40" s="16">
        <f t="array" ref="N40">_xlfn.IFS(H40&gt;K40,I40,H40&lt;K40,L40,H40=K40,IF(I40&gt;=L40,L40,I40))</f>
        <v>27.5</v>
      </c>
      <c r="O40" s="8" t="s">
        <v>76</v>
      </c>
    </row>
    <row r="41" ht="40.15" customHeight="1" spans="1:15">
      <c r="A41" s="33"/>
      <c r="B41" s="16">
        <v>33</v>
      </c>
      <c r="C41" s="9" t="s">
        <v>18</v>
      </c>
      <c r="D41" s="10" t="s">
        <v>386</v>
      </c>
      <c r="E41" s="9" t="s">
        <v>387</v>
      </c>
      <c r="F41" s="9" t="s">
        <v>335</v>
      </c>
      <c r="G41" s="9" t="s">
        <v>33</v>
      </c>
      <c r="H41" s="9">
        <v>100</v>
      </c>
      <c r="I41" s="34">
        <v>32.9</v>
      </c>
      <c r="J41" s="9" t="s">
        <v>33</v>
      </c>
      <c r="K41" s="9">
        <v>100</v>
      </c>
      <c r="L41" s="9">
        <v>27.91</v>
      </c>
      <c r="M41" s="16">
        <f t="array" ref="M41">_xlfn.IFS(H41&gt;K41,H41,H41&lt;K41,K41,H41=K41,H41)</f>
        <v>100</v>
      </c>
      <c r="N41" s="16">
        <f t="array" ref="N41">_xlfn.IFS(H41&gt;K41,I41,H41&lt;K41,L41,H41=K41,IF(I41&gt;=L41,L41,I41))</f>
        <v>27.91</v>
      </c>
      <c r="O41" s="8" t="s">
        <v>76</v>
      </c>
    </row>
    <row r="42" ht="40.15" customHeight="1" spans="1:15">
      <c r="A42" s="33"/>
      <c r="B42" s="16">
        <v>68</v>
      </c>
      <c r="C42" s="9" t="s">
        <v>284</v>
      </c>
      <c r="D42" s="10" t="s">
        <v>388</v>
      </c>
      <c r="E42" s="9" t="s">
        <v>389</v>
      </c>
      <c r="F42" s="9" t="s">
        <v>390</v>
      </c>
      <c r="G42" s="9" t="s">
        <v>33</v>
      </c>
      <c r="H42" s="9">
        <v>100</v>
      </c>
      <c r="I42" s="9">
        <f>28.94</f>
        <v>28.94</v>
      </c>
      <c r="J42" s="9" t="s">
        <v>33</v>
      </c>
      <c r="K42" s="9">
        <v>55</v>
      </c>
      <c r="L42" s="9">
        <f>60+18.62</f>
        <v>78.62</v>
      </c>
      <c r="M42" s="16">
        <f t="array" ref="M42">_xlfn.IFS(H42&gt;K42,H42,H42&lt;K42,K42,H42=K42,H42)</f>
        <v>100</v>
      </c>
      <c r="N42" s="16">
        <f t="array" ref="N42">_xlfn.IFS(H42&gt;K42,I42,H42&lt;K42,L42,H42=K42,IF(I42&gt;=L42,L42,I42))</f>
        <v>28.94</v>
      </c>
      <c r="O42" s="8" t="s">
        <v>76</v>
      </c>
    </row>
    <row r="43" ht="40.15" customHeight="1" spans="1:15">
      <c r="A43" s="33"/>
      <c r="B43" s="16">
        <v>53</v>
      </c>
      <c r="C43" s="9" t="s">
        <v>18</v>
      </c>
      <c r="D43" s="10" t="s">
        <v>391</v>
      </c>
      <c r="E43" s="9" t="s">
        <v>392</v>
      </c>
      <c r="F43" s="9" t="s">
        <v>393</v>
      </c>
      <c r="G43" s="9" t="s">
        <v>33</v>
      </c>
      <c r="H43" s="9">
        <v>100</v>
      </c>
      <c r="I43" s="9">
        <v>30.78</v>
      </c>
      <c r="J43" s="9" t="s">
        <v>33</v>
      </c>
      <c r="K43" s="9">
        <v>45</v>
      </c>
      <c r="L43" s="9">
        <v>19.17</v>
      </c>
      <c r="M43" s="16">
        <f t="array" ref="M43">_xlfn.IFS(H43&gt;K43,H43,H43&lt;K43,K43,H43=K43,H43)</f>
        <v>100</v>
      </c>
      <c r="N43" s="16">
        <f t="array" ref="N43">_xlfn.IFS(H43&gt;K43,I43,H43&lt;K43,L43,H43=K43,IF(I43&gt;=L43,L43,I43))</f>
        <v>30.78</v>
      </c>
      <c r="O43" s="8" t="s">
        <v>168</v>
      </c>
    </row>
    <row r="44" ht="40.15" customHeight="1" spans="1:15">
      <c r="A44" s="33"/>
      <c r="B44" s="16">
        <v>16</v>
      </c>
      <c r="C44" s="9" t="s">
        <v>23</v>
      </c>
      <c r="D44" s="10" t="s">
        <v>394</v>
      </c>
      <c r="E44" s="9" t="s">
        <v>395</v>
      </c>
      <c r="F44" s="9" t="s">
        <v>396</v>
      </c>
      <c r="G44" s="9" t="s">
        <v>33</v>
      </c>
      <c r="H44" s="9">
        <v>20</v>
      </c>
      <c r="I44" s="9">
        <v>10.28</v>
      </c>
      <c r="J44" s="9" t="s">
        <v>33</v>
      </c>
      <c r="K44" s="9">
        <v>100</v>
      </c>
      <c r="L44" s="9">
        <v>33.84</v>
      </c>
      <c r="M44" s="16">
        <f t="array" ref="M44">_xlfn.IFS(H44&gt;K44,H44,H44&lt;K44,K44,H44=K44,H44)</f>
        <v>100</v>
      </c>
      <c r="N44" s="16">
        <f t="array" ref="N44">_xlfn.IFS(H44&gt;K44,I44,H44&lt;K44,L44,H44=K44,IF(I44&gt;=L44,L44,I44))</f>
        <v>33.84</v>
      </c>
      <c r="O44" s="8" t="s">
        <v>168</v>
      </c>
    </row>
    <row r="45" ht="40.15" customHeight="1" spans="1:15">
      <c r="A45" s="33"/>
      <c r="B45" s="16">
        <v>60</v>
      </c>
      <c r="C45" s="9" t="s">
        <v>284</v>
      </c>
      <c r="D45" s="10" t="s">
        <v>64</v>
      </c>
      <c r="E45" s="9" t="s">
        <v>397</v>
      </c>
      <c r="F45" s="9" t="s">
        <v>66</v>
      </c>
      <c r="G45" s="9" t="s">
        <v>33</v>
      </c>
      <c r="H45" s="9">
        <v>100</v>
      </c>
      <c r="I45" s="9">
        <v>34.34</v>
      </c>
      <c r="J45" s="9" t="s">
        <v>33</v>
      </c>
      <c r="K45" s="9">
        <v>100</v>
      </c>
      <c r="L45" s="9">
        <v>33.97</v>
      </c>
      <c r="M45" s="16">
        <f t="array" ref="M45">_xlfn.IFS(H45&gt;K45,H45,H45&lt;K45,K45,H45=K45,H45)</f>
        <v>100</v>
      </c>
      <c r="N45" s="16">
        <f t="array" ref="N45">_xlfn.IFS(H45&gt;K45,I45,H45&lt;K45,L45,H45=K45,IF(I45&gt;=L45,L45,I45))</f>
        <v>33.97</v>
      </c>
      <c r="O45" s="8" t="s">
        <v>168</v>
      </c>
    </row>
    <row r="46" ht="40.15" customHeight="1" spans="1:15">
      <c r="A46" s="33"/>
      <c r="B46" s="16">
        <v>30</v>
      </c>
      <c r="C46" s="9" t="s">
        <v>288</v>
      </c>
      <c r="D46" s="10" t="s">
        <v>398</v>
      </c>
      <c r="E46" s="9" t="s">
        <v>399</v>
      </c>
      <c r="F46" s="9" t="s">
        <v>400</v>
      </c>
      <c r="G46" s="9" t="s">
        <v>33</v>
      </c>
      <c r="H46" s="9">
        <v>100</v>
      </c>
      <c r="I46" s="9">
        <v>37.22</v>
      </c>
      <c r="J46" s="9" t="s">
        <v>33</v>
      </c>
      <c r="K46" s="9">
        <v>100</v>
      </c>
      <c r="L46" s="9">
        <v>36.94</v>
      </c>
      <c r="M46" s="16">
        <f t="array" ref="M46">_xlfn.IFS(H46&gt;K46,H46,H46&lt;K46,K46,H46=K46,H46)</f>
        <v>100</v>
      </c>
      <c r="N46" s="16">
        <f t="array" ref="N46">_xlfn.IFS(H46&gt;K46,I46,H46&lt;K46,L46,H46=K46,IF(I46&gt;=L46,L46,I46))</f>
        <v>36.94</v>
      </c>
      <c r="O46" s="8" t="s">
        <v>168</v>
      </c>
    </row>
    <row r="47" ht="40.15" customHeight="1" spans="1:15">
      <c r="A47" s="33"/>
      <c r="B47" s="16">
        <v>46</v>
      </c>
      <c r="C47" s="9" t="s">
        <v>401</v>
      </c>
      <c r="D47" s="10" t="s">
        <v>402</v>
      </c>
      <c r="E47" s="9" t="s">
        <v>403</v>
      </c>
      <c r="F47" s="9" t="s">
        <v>404</v>
      </c>
      <c r="G47" s="9" t="s">
        <v>33</v>
      </c>
      <c r="H47" s="9">
        <v>100</v>
      </c>
      <c r="I47" s="9">
        <v>38.84</v>
      </c>
      <c r="J47" s="9" t="s">
        <v>33</v>
      </c>
      <c r="K47" s="9">
        <v>50</v>
      </c>
      <c r="L47" s="9">
        <v>25.57</v>
      </c>
      <c r="M47" s="16">
        <f t="array" ref="M47">_xlfn.IFS(H47&gt;K47,H47,H47&lt;K47,K47,H47=K47,H47)</f>
        <v>100</v>
      </c>
      <c r="N47" s="16">
        <f t="array" ref="N47">_xlfn.IFS(H47&gt;K47,I47,H47&lt;K47,L47,H47=K47,IF(I47&gt;=L47,L47,I47))</f>
        <v>38.84</v>
      </c>
      <c r="O47" s="8" t="s">
        <v>168</v>
      </c>
    </row>
    <row r="48" ht="40.15" customHeight="1" spans="1:15">
      <c r="A48" s="33"/>
      <c r="B48" s="16">
        <v>78</v>
      </c>
      <c r="C48" s="9" t="s">
        <v>405</v>
      </c>
      <c r="D48" s="10" t="s">
        <v>406</v>
      </c>
      <c r="E48" s="9" t="s">
        <v>407</v>
      </c>
      <c r="F48" s="9" t="s">
        <v>408</v>
      </c>
      <c r="G48" s="9" t="s">
        <v>33</v>
      </c>
      <c r="H48" s="9">
        <v>10</v>
      </c>
      <c r="I48" s="9">
        <v>32.19</v>
      </c>
      <c r="J48" s="9" t="s">
        <v>33</v>
      </c>
      <c r="K48" s="9">
        <v>100</v>
      </c>
      <c r="L48" s="9">
        <f>39.28</f>
        <v>39.28</v>
      </c>
      <c r="M48" s="16">
        <f t="array" ref="M48">_xlfn.IFS(H48&gt;K48,H48,H48&lt;K48,K48,H48=K48,H48)</f>
        <v>100</v>
      </c>
      <c r="N48" s="16">
        <f t="array" ref="N48">_xlfn.IFS(H48&gt;K48,I48,H48&lt;K48,L48,H48=K48,IF(I48&gt;=L48,L48,I48))</f>
        <v>39.28</v>
      </c>
      <c r="O48" s="8" t="s">
        <v>168</v>
      </c>
    </row>
    <row r="49" ht="40.15" customHeight="1" spans="1:15">
      <c r="A49" s="33"/>
      <c r="B49" s="16">
        <v>35</v>
      </c>
      <c r="C49" s="9" t="s">
        <v>401</v>
      </c>
      <c r="D49" s="10" t="s">
        <v>402</v>
      </c>
      <c r="E49" s="9" t="s">
        <v>409</v>
      </c>
      <c r="F49" s="9" t="s">
        <v>410</v>
      </c>
      <c r="G49" s="9" t="s">
        <v>33</v>
      </c>
      <c r="H49" s="9">
        <v>100</v>
      </c>
      <c r="I49" s="9">
        <v>44.28</v>
      </c>
      <c r="J49" s="9" t="s">
        <v>33</v>
      </c>
      <c r="K49" s="9">
        <v>55</v>
      </c>
      <c r="L49" s="9">
        <v>22.47</v>
      </c>
      <c r="M49" s="16">
        <f t="array" ref="M49">_xlfn.IFS(H49&gt;K49,H49,H49&lt;K49,K49,H49=K49,H49)</f>
        <v>100</v>
      </c>
      <c r="N49" s="16">
        <f t="array" ref="N49">_xlfn.IFS(H49&gt;K49,I49,H49&lt;K49,L49,H49=K49,IF(I49&gt;=L49,L49,I49))</f>
        <v>44.28</v>
      </c>
      <c r="O49" s="8" t="s">
        <v>168</v>
      </c>
    </row>
    <row r="50" ht="40.15" customHeight="1" spans="1:15">
      <c r="A50" s="33"/>
      <c r="B50" s="16">
        <v>67</v>
      </c>
      <c r="C50" s="9" t="s">
        <v>411</v>
      </c>
      <c r="D50" s="10" t="s">
        <v>412</v>
      </c>
      <c r="E50" s="9" t="s">
        <v>413</v>
      </c>
      <c r="F50" s="9" t="s">
        <v>414</v>
      </c>
      <c r="G50" s="9" t="s">
        <v>33</v>
      </c>
      <c r="H50" s="9">
        <v>100</v>
      </c>
      <c r="I50" s="9">
        <f>60+30.37</f>
        <v>90.37</v>
      </c>
      <c r="J50" s="9" t="s">
        <v>33</v>
      </c>
      <c r="K50" s="9">
        <v>100</v>
      </c>
      <c r="L50" s="9">
        <v>45.75</v>
      </c>
      <c r="M50" s="16">
        <f t="array" ref="M50">_xlfn.IFS(H50&gt;K50,H50,H50&lt;K50,K50,H50=K50,H50)</f>
        <v>100</v>
      </c>
      <c r="N50" s="16">
        <f t="array" ref="N50">_xlfn.IFS(H50&gt;K50,I50,H50&lt;K50,L50,H50=K50,IF(I50&gt;=L50,L50,I50))</f>
        <v>45.75</v>
      </c>
      <c r="O50" s="8" t="s">
        <v>168</v>
      </c>
    </row>
    <row r="51" ht="40.15" customHeight="1" spans="1:15">
      <c r="A51" s="33"/>
      <c r="B51" s="16">
        <v>39</v>
      </c>
      <c r="C51" s="9" t="s">
        <v>284</v>
      </c>
      <c r="D51" s="10" t="s">
        <v>415</v>
      </c>
      <c r="E51" s="9" t="s">
        <v>416</v>
      </c>
      <c r="F51" s="9" t="s">
        <v>417</v>
      </c>
      <c r="G51" s="9" t="s">
        <v>33</v>
      </c>
      <c r="H51" s="9">
        <v>100</v>
      </c>
      <c r="I51" s="9">
        <v>53.28</v>
      </c>
      <c r="J51" s="9" t="s">
        <v>33</v>
      </c>
      <c r="K51" s="9">
        <v>100</v>
      </c>
      <c r="L51" s="9">
        <v>48.25</v>
      </c>
      <c r="M51" s="16">
        <f t="array" ref="M51">_xlfn.IFS(H51&gt;K51,H51,H51&lt;K51,K51,H51=K51,H51)</f>
        <v>100</v>
      </c>
      <c r="N51" s="16">
        <f t="array" ref="N51">_xlfn.IFS(H51&gt;K51,I51,H51&lt;K51,L51,H51=K51,IF(I51&gt;=L51,L51,I51))</f>
        <v>48.25</v>
      </c>
      <c r="O51" s="8" t="s">
        <v>168</v>
      </c>
    </row>
    <row r="52" ht="40.15" customHeight="1" spans="1:15">
      <c r="A52" s="33"/>
      <c r="B52" s="16">
        <v>40</v>
      </c>
      <c r="C52" s="9" t="s">
        <v>418</v>
      </c>
      <c r="D52" s="10" t="s">
        <v>419</v>
      </c>
      <c r="E52" s="9" t="s">
        <v>420</v>
      </c>
      <c r="F52" s="9" t="s">
        <v>421</v>
      </c>
      <c r="G52" s="9" t="s">
        <v>33</v>
      </c>
      <c r="H52" s="9">
        <v>20</v>
      </c>
      <c r="I52" s="9">
        <v>31.62</v>
      </c>
      <c r="J52" s="9" t="s">
        <v>33</v>
      </c>
      <c r="K52" s="9">
        <v>100</v>
      </c>
      <c r="L52" s="9">
        <v>59.16</v>
      </c>
      <c r="M52" s="16">
        <f t="array" ref="M52">_xlfn.IFS(H52&gt;K52,H52,H52&lt;K52,K52,H52=K52,H52)</f>
        <v>100</v>
      </c>
      <c r="N52" s="16">
        <f t="array" ref="N52">_xlfn.IFS(H52&gt;K52,I52,H52&lt;K52,L52,H52=K52,IF(I52&gt;=L52,L52,I52))</f>
        <v>59.16</v>
      </c>
      <c r="O52" s="8" t="s">
        <v>168</v>
      </c>
    </row>
    <row r="53" ht="40.15" customHeight="1" spans="1:15">
      <c r="A53" s="33"/>
      <c r="B53" s="16">
        <v>29</v>
      </c>
      <c r="C53" s="9" t="s">
        <v>23</v>
      </c>
      <c r="D53" s="10" t="s">
        <v>422</v>
      </c>
      <c r="E53" s="9" t="s">
        <v>423</v>
      </c>
      <c r="F53" s="9" t="s">
        <v>424</v>
      </c>
      <c r="G53" s="9" t="s">
        <v>33</v>
      </c>
      <c r="H53" s="9">
        <v>100</v>
      </c>
      <c r="I53" s="9">
        <v>66.13</v>
      </c>
      <c r="J53" s="9" t="s">
        <v>33</v>
      </c>
      <c r="K53" s="9">
        <v>100</v>
      </c>
      <c r="L53" s="9">
        <v>79.63</v>
      </c>
      <c r="M53" s="16">
        <f t="array" ref="M53">_xlfn.IFS(H53&gt;K53,H53,H53&lt;K53,K53,H53=K53,H53)</f>
        <v>100</v>
      </c>
      <c r="N53" s="16">
        <f t="array" ref="N53">_xlfn.IFS(H53&gt;K53,I53,H53&lt;K53,L53,H53=K53,IF(I53&gt;=L53,L53,I53))</f>
        <v>66.13</v>
      </c>
      <c r="O53" s="8" t="s">
        <v>168</v>
      </c>
    </row>
    <row r="54" ht="40.15" customHeight="1" spans="1:15">
      <c r="A54" s="33"/>
      <c r="B54" s="16">
        <v>17</v>
      </c>
      <c r="C54" s="9" t="s">
        <v>411</v>
      </c>
      <c r="D54" s="10" t="s">
        <v>425</v>
      </c>
      <c r="E54" s="9" t="s">
        <v>426</v>
      </c>
      <c r="F54" s="9" t="s">
        <v>427</v>
      </c>
      <c r="G54" s="9" t="s">
        <v>33</v>
      </c>
      <c r="H54" s="9">
        <v>100</v>
      </c>
      <c r="I54" s="9">
        <v>68.85</v>
      </c>
      <c r="J54" s="9" t="s">
        <v>33</v>
      </c>
      <c r="K54" s="9">
        <v>35</v>
      </c>
      <c r="L54" s="9">
        <v>20.41</v>
      </c>
      <c r="M54" s="16">
        <f t="array" ref="M54">_xlfn.IFS(H54&gt;K54,H54,H54&lt;K54,K54,H54=K54,H54)</f>
        <v>100</v>
      </c>
      <c r="N54" s="16">
        <f t="array" ref="N54">_xlfn.IFS(H54&gt;K54,I54,H54&lt;K54,L54,H54=K54,IF(I54&gt;=L54,L54,I54))</f>
        <v>68.85</v>
      </c>
      <c r="O54" s="8" t="s">
        <v>168</v>
      </c>
    </row>
    <row r="55" ht="40.15" customHeight="1" spans="1:15">
      <c r="A55" s="33"/>
      <c r="B55" s="16">
        <v>23</v>
      </c>
      <c r="C55" s="9" t="s">
        <v>405</v>
      </c>
      <c r="D55" s="10" t="s">
        <v>428</v>
      </c>
      <c r="E55" s="9" t="s">
        <v>429</v>
      </c>
      <c r="F55" s="9" t="s">
        <v>430</v>
      </c>
      <c r="G55" s="9" t="s">
        <v>33</v>
      </c>
      <c r="H55" s="9">
        <v>85</v>
      </c>
      <c r="I55" s="9">
        <v>32.94</v>
      </c>
      <c r="J55" s="9" t="s">
        <v>33</v>
      </c>
      <c r="K55" s="9">
        <v>55</v>
      </c>
      <c r="L55" s="9">
        <v>36.59</v>
      </c>
      <c r="M55" s="16">
        <f t="array" ref="M55">_xlfn.IFS(H55&gt;K55,H55,H55&lt;K55,K55,H55=K55,H55)</f>
        <v>85</v>
      </c>
      <c r="N55" s="16">
        <f t="array" ref="N55">_xlfn.IFS(H55&gt;K55,I55,H55&lt;K55,L55,H55=K55,IF(I55&gt;=L55,L55,I55))</f>
        <v>32.94</v>
      </c>
      <c r="O55" s="8" t="s">
        <v>168</v>
      </c>
    </row>
    <row r="56" ht="40.15" customHeight="1" spans="1:15">
      <c r="A56" s="33"/>
      <c r="B56" s="16">
        <v>6</v>
      </c>
      <c r="C56" s="9" t="s">
        <v>401</v>
      </c>
      <c r="D56" s="10" t="s">
        <v>431</v>
      </c>
      <c r="E56" s="9" t="s">
        <v>432</v>
      </c>
      <c r="F56" s="9" t="s">
        <v>433</v>
      </c>
      <c r="G56" s="9" t="s">
        <v>33</v>
      </c>
      <c r="H56" s="9">
        <v>55</v>
      </c>
      <c r="I56" s="9">
        <v>28.84</v>
      </c>
      <c r="J56" s="9" t="s">
        <v>33</v>
      </c>
      <c r="K56" s="9">
        <v>85</v>
      </c>
      <c r="L56" s="9">
        <v>37.19</v>
      </c>
      <c r="M56" s="16">
        <f t="array" ref="M56">_xlfn.IFS(H56&gt;K56,H56,H56&lt;K56,K56,H56=K56,H56)</f>
        <v>85</v>
      </c>
      <c r="N56" s="16">
        <f t="array" ref="N56">_xlfn.IFS(H56&gt;K56,I56,H56&lt;K56,L56,H56=K56,IF(I56&gt;=L56,L56,I56))</f>
        <v>37.19</v>
      </c>
      <c r="O56" s="8" t="s">
        <v>168</v>
      </c>
    </row>
    <row r="57" ht="40.15" customHeight="1" spans="1:15">
      <c r="A57" s="33"/>
      <c r="B57" s="16">
        <v>25</v>
      </c>
      <c r="C57" s="9" t="s">
        <v>284</v>
      </c>
      <c r="D57" s="10" t="s">
        <v>434</v>
      </c>
      <c r="E57" s="9" t="s">
        <v>435</v>
      </c>
      <c r="F57" s="9" t="s">
        <v>436</v>
      </c>
      <c r="G57" s="9" t="s">
        <v>33</v>
      </c>
      <c r="H57" s="9">
        <v>80</v>
      </c>
      <c r="I57" s="9">
        <v>50.94</v>
      </c>
      <c r="J57" s="9" t="s">
        <v>33</v>
      </c>
      <c r="K57" s="9">
        <v>20</v>
      </c>
      <c r="L57" s="9">
        <v>19.53</v>
      </c>
      <c r="M57" s="16">
        <f t="array" ref="M57">_xlfn.IFS(H57&gt;K57,H57,H57&lt;K57,K57,H57=K57,H57)</f>
        <v>80</v>
      </c>
      <c r="N57" s="16">
        <f t="array" ref="N57">_xlfn.IFS(H57&gt;K57,I57,H57&lt;K57,L57,H57=K57,IF(I57&gt;=L57,L57,I57))</f>
        <v>50.94</v>
      </c>
      <c r="O57" s="8" t="s">
        <v>168</v>
      </c>
    </row>
    <row r="58" ht="40.15" customHeight="1" spans="1:15">
      <c r="A58" s="33"/>
      <c r="B58" s="16">
        <v>66</v>
      </c>
      <c r="C58" s="9" t="s">
        <v>437</v>
      </c>
      <c r="D58" s="10" t="s">
        <v>438</v>
      </c>
      <c r="E58" s="9" t="s">
        <v>439</v>
      </c>
      <c r="F58" s="9" t="s">
        <v>440</v>
      </c>
      <c r="G58" s="9">
        <v>2</v>
      </c>
      <c r="H58" s="9">
        <v>0</v>
      </c>
      <c r="I58" s="9">
        <v>0</v>
      </c>
      <c r="J58" s="9" t="s">
        <v>33</v>
      </c>
      <c r="K58" s="9">
        <v>50</v>
      </c>
      <c r="L58" s="9">
        <v>120</v>
      </c>
      <c r="M58" s="16">
        <f t="array" ref="M58">_xlfn.IFS(H58&gt;K58,H58,H58&lt;K58,K58,H58=K58,H58)</f>
        <v>50</v>
      </c>
      <c r="N58" s="16">
        <f t="array" ref="N58">_xlfn.IFS(H58&gt;K58,I58,H58&lt;K58,L58,H58=K58,IF(I58&gt;=L58,L58,I58))</f>
        <v>120</v>
      </c>
      <c r="O58" s="8" t="s">
        <v>168</v>
      </c>
    </row>
    <row r="59" ht="40.15" customHeight="1" spans="1:15">
      <c r="A59" s="33"/>
      <c r="B59" s="16">
        <v>55</v>
      </c>
      <c r="C59" s="9" t="s">
        <v>405</v>
      </c>
      <c r="D59" s="10" t="s">
        <v>428</v>
      </c>
      <c r="E59" s="9" t="s">
        <v>441</v>
      </c>
      <c r="F59" s="9" t="s">
        <v>430</v>
      </c>
      <c r="G59" s="9" t="s">
        <v>33</v>
      </c>
      <c r="H59" s="9">
        <v>35</v>
      </c>
      <c r="I59" s="9">
        <v>8.63</v>
      </c>
      <c r="J59" s="9" t="s">
        <v>33</v>
      </c>
      <c r="K59" s="9">
        <v>10</v>
      </c>
      <c r="L59" s="9">
        <v>5.31</v>
      </c>
      <c r="M59" s="16">
        <f t="array" ref="M59">_xlfn.IFS(H59&gt;K59,H59,H59&lt;K59,K59,H59=K59,H59)</f>
        <v>35</v>
      </c>
      <c r="N59" s="16">
        <f t="array" ref="N59">_xlfn.IFS(H59&gt;K59,I59,H59&lt;K59,L59,H59=K59,IF(I59&gt;=L59,L59,I59))</f>
        <v>8.63</v>
      </c>
      <c r="O59" s="8" t="s">
        <v>168</v>
      </c>
    </row>
    <row r="60" ht="40.15" customHeight="1" spans="1:15">
      <c r="A60" s="33"/>
      <c r="B60" s="16">
        <v>41</v>
      </c>
      <c r="C60" s="9" t="s">
        <v>401</v>
      </c>
      <c r="D60" s="10" t="s">
        <v>402</v>
      </c>
      <c r="E60" s="9" t="s">
        <v>442</v>
      </c>
      <c r="F60" s="9" t="s">
        <v>443</v>
      </c>
      <c r="G60" s="9" t="s">
        <v>33</v>
      </c>
      <c r="H60" s="9">
        <v>20</v>
      </c>
      <c r="I60" s="9">
        <f>18.28</f>
        <v>18.28</v>
      </c>
      <c r="J60" s="9" t="s">
        <v>33</v>
      </c>
      <c r="K60" s="9">
        <v>30</v>
      </c>
      <c r="L60" s="9">
        <v>22.75</v>
      </c>
      <c r="M60" s="16">
        <f t="array" ref="M60">_xlfn.IFS(H60&gt;K60,H60,H60&lt;K60,K60,H60=K60,H60)</f>
        <v>30</v>
      </c>
      <c r="N60" s="16">
        <f t="array" ref="N60">_xlfn.IFS(H60&gt;K60,I60,H60&lt;K60,L60,H60=K60,IF(I60&gt;=L60,L60,I60))</f>
        <v>22.75</v>
      </c>
      <c r="O60" s="8" t="s">
        <v>168</v>
      </c>
    </row>
    <row r="61" ht="40.15" customHeight="1" spans="1:15">
      <c r="A61" s="33"/>
      <c r="B61" s="16">
        <v>14</v>
      </c>
      <c r="C61" s="9" t="s">
        <v>401</v>
      </c>
      <c r="D61" s="10" t="s">
        <v>402</v>
      </c>
      <c r="E61" s="9" t="s">
        <v>444</v>
      </c>
      <c r="F61" s="9" t="s">
        <v>445</v>
      </c>
      <c r="G61" s="9" t="s">
        <v>33</v>
      </c>
      <c r="H61" s="9">
        <v>20</v>
      </c>
      <c r="I61" s="9">
        <v>12.47</v>
      </c>
      <c r="J61" s="9" t="s">
        <v>33</v>
      </c>
      <c r="K61" s="9">
        <v>20</v>
      </c>
      <c r="L61" s="9">
        <v>11.34</v>
      </c>
      <c r="M61" s="16">
        <f t="array" ref="M61">_xlfn.IFS(H61&gt;K61,H61,H61&lt;K61,K61,H61=K61,H61)</f>
        <v>20</v>
      </c>
      <c r="N61" s="16">
        <f t="array" ref="N61">_xlfn.IFS(H61&gt;K61,I61,H61&lt;K61,L61,H61=K61,IF(I61&gt;=L61,L61,I61))</f>
        <v>11.34</v>
      </c>
      <c r="O61" s="8" t="s">
        <v>168</v>
      </c>
    </row>
    <row r="62" ht="40.15" customHeight="1" spans="1:15">
      <c r="A62" s="33"/>
      <c r="B62" s="16">
        <v>21</v>
      </c>
      <c r="C62" s="9" t="s">
        <v>380</v>
      </c>
      <c r="D62" s="10" t="s">
        <v>446</v>
      </c>
      <c r="E62" s="9" t="s">
        <v>447</v>
      </c>
      <c r="F62" s="9" t="s">
        <v>448</v>
      </c>
      <c r="G62" s="9" t="s">
        <v>33</v>
      </c>
      <c r="H62" s="9">
        <v>20</v>
      </c>
      <c r="I62" s="9">
        <v>15.69</v>
      </c>
      <c r="J62" s="9">
        <v>1</v>
      </c>
      <c r="K62" s="9">
        <v>10</v>
      </c>
      <c r="L62" s="9">
        <v>15.18</v>
      </c>
      <c r="M62" s="16">
        <f t="array" ref="M62">_xlfn.IFS(H62&gt;K62,H62,H62&lt;K62,K62,H62=K62,H62)</f>
        <v>20</v>
      </c>
      <c r="N62" s="16">
        <f t="array" ref="N62">_xlfn.IFS(H62&gt;K62,I62,H62&lt;K62,L62,H62=K62,IF(I62&gt;=L62,L62,I62))</f>
        <v>15.69</v>
      </c>
      <c r="O62" s="8" t="s">
        <v>168</v>
      </c>
    </row>
    <row r="63" ht="40.15" customHeight="1" spans="1:15">
      <c r="A63" s="33"/>
      <c r="B63" s="16">
        <v>2</v>
      </c>
      <c r="C63" s="9" t="s">
        <v>380</v>
      </c>
      <c r="D63" s="10" t="s">
        <v>381</v>
      </c>
      <c r="E63" s="9" t="s">
        <v>449</v>
      </c>
      <c r="F63" s="9" t="s">
        <v>450</v>
      </c>
      <c r="G63" s="9" t="s">
        <v>33</v>
      </c>
      <c r="H63" s="9">
        <v>20</v>
      </c>
      <c r="I63" s="9">
        <v>26.81</v>
      </c>
      <c r="J63" s="9" t="s">
        <v>33</v>
      </c>
      <c r="K63" s="9">
        <v>20</v>
      </c>
      <c r="L63" s="9">
        <v>20.37</v>
      </c>
      <c r="M63" s="16">
        <f t="array" ref="M63">_xlfn.IFS(H63&gt;K63,H63,H63&lt;K63,K63,H63=K63,H63)</f>
        <v>20</v>
      </c>
      <c r="N63" s="16">
        <f t="array" ref="N63">_xlfn.IFS(H63&gt;K63,I63,H63&lt;K63,L63,H63=K63,IF(I63&gt;=L63,L63,I63))</f>
        <v>20.37</v>
      </c>
      <c r="O63" s="8" t="s">
        <v>168</v>
      </c>
    </row>
    <row r="64" ht="40.15" customHeight="1" spans="1:15">
      <c r="A64" s="33"/>
      <c r="B64" s="16">
        <v>19</v>
      </c>
      <c r="C64" s="9" t="s">
        <v>380</v>
      </c>
      <c r="D64" s="10" t="s">
        <v>451</v>
      </c>
      <c r="E64" s="9" t="s">
        <v>452</v>
      </c>
      <c r="F64" s="9" t="s">
        <v>453</v>
      </c>
      <c r="G64" s="9" t="s">
        <v>33</v>
      </c>
      <c r="H64" s="9">
        <v>10</v>
      </c>
      <c r="I64" s="9">
        <v>18.09</v>
      </c>
      <c r="J64" s="9" t="s">
        <v>33</v>
      </c>
      <c r="K64" s="9">
        <v>20</v>
      </c>
      <c r="L64" s="9">
        <v>32.09</v>
      </c>
      <c r="M64" s="16">
        <f t="array" ref="M64">_xlfn.IFS(H64&gt;K64,H64,H64&lt;K64,K64,H64=K64,H64)</f>
        <v>20</v>
      </c>
      <c r="N64" s="16">
        <f t="array" ref="N64">_xlfn.IFS(H64&gt;K64,I64,H64&lt;K64,L64,H64=K64,IF(I64&gt;=L64,L64,I64))</f>
        <v>32.09</v>
      </c>
      <c r="O64" s="8" t="s">
        <v>168</v>
      </c>
    </row>
    <row r="65" ht="40.15" customHeight="1" spans="1:15">
      <c r="A65" s="33"/>
      <c r="B65" s="16">
        <v>47</v>
      </c>
      <c r="C65" s="9" t="s">
        <v>454</v>
      </c>
      <c r="D65" s="10" t="s">
        <v>455</v>
      </c>
      <c r="E65" s="9" t="s">
        <v>456</v>
      </c>
      <c r="F65" s="9" t="s">
        <v>457</v>
      </c>
      <c r="G65" s="9">
        <v>1</v>
      </c>
      <c r="H65" s="9">
        <v>10</v>
      </c>
      <c r="I65" s="9">
        <v>22.62</v>
      </c>
      <c r="J65" s="9" t="s">
        <v>33</v>
      </c>
      <c r="K65" s="9">
        <v>20</v>
      </c>
      <c r="L65" s="9">
        <f>60+11.15</f>
        <v>71.15</v>
      </c>
      <c r="M65" s="16">
        <f t="array" ref="M65">_xlfn.IFS(H65&gt;K65,H65,H65&lt;K65,K65,H65=K65,H65)</f>
        <v>20</v>
      </c>
      <c r="N65" s="16">
        <f t="array" ref="N65">_xlfn.IFS(H65&gt;K65,I65,H65&lt;K65,L65,H65=K65,IF(I65&gt;=L65,L65,I65))</f>
        <v>71.15</v>
      </c>
      <c r="O65" s="8" t="s">
        <v>168</v>
      </c>
    </row>
    <row r="66" ht="40.15" customHeight="1" spans="1:15">
      <c r="A66" s="33"/>
      <c r="B66" s="16">
        <v>73</v>
      </c>
      <c r="C66" s="9" t="s">
        <v>411</v>
      </c>
      <c r="D66" s="10" t="s">
        <v>458</v>
      </c>
      <c r="E66" s="9" t="s">
        <v>459</v>
      </c>
      <c r="F66" s="9" t="s">
        <v>460</v>
      </c>
      <c r="G66" s="9">
        <v>2</v>
      </c>
      <c r="H66" s="9">
        <v>0</v>
      </c>
      <c r="I66" s="9">
        <v>0</v>
      </c>
      <c r="J66" s="9" t="s">
        <v>33</v>
      </c>
      <c r="K66" s="9">
        <v>10</v>
      </c>
      <c r="L66" s="9">
        <f>10.63</f>
        <v>10.63</v>
      </c>
      <c r="M66" s="16">
        <f t="array" ref="M66">_xlfn.IFS(H66&gt;K66,H66,H66&lt;K66,K66,H66=K66,H66)</f>
        <v>10</v>
      </c>
      <c r="N66" s="16">
        <f t="array" ref="N66">_xlfn.IFS(H66&gt;K66,I66,H66&lt;K66,L66,H66=K66,IF(I66&gt;=L66,L66,I66))</f>
        <v>10.63</v>
      </c>
      <c r="O66" s="8" t="s">
        <v>168</v>
      </c>
    </row>
    <row r="67" ht="40.15" customHeight="1" spans="1:15">
      <c r="A67" s="33"/>
      <c r="B67" s="16">
        <v>43</v>
      </c>
      <c r="C67" s="9" t="s">
        <v>437</v>
      </c>
      <c r="D67" s="10" t="s">
        <v>461</v>
      </c>
      <c r="E67" s="9" t="s">
        <v>462</v>
      </c>
      <c r="F67" s="9" t="s">
        <v>463</v>
      </c>
      <c r="G67" s="9" t="s">
        <v>33</v>
      </c>
      <c r="H67" s="9">
        <v>10</v>
      </c>
      <c r="I67" s="9">
        <v>19.57</v>
      </c>
      <c r="J67" s="9">
        <v>1</v>
      </c>
      <c r="K67" s="9">
        <v>10</v>
      </c>
      <c r="L67" s="9">
        <v>28.58</v>
      </c>
      <c r="M67" s="16">
        <f t="array" ref="M67">_xlfn.IFS(H67&gt;K67,H67,H67&lt;K67,K67,H67=K67,H67)</f>
        <v>10</v>
      </c>
      <c r="N67" s="16">
        <f t="array" ref="N67">_xlfn.IFS(H67&gt;K67,I67,H67&lt;K67,L67,H67=K67,IF(I67&gt;=L67,L67,I67))</f>
        <v>19.57</v>
      </c>
      <c r="O67" s="8" t="s">
        <v>168</v>
      </c>
    </row>
    <row r="68" ht="40.15" customHeight="1" spans="1:15">
      <c r="A68" s="33"/>
      <c r="B68" s="16">
        <v>5</v>
      </c>
      <c r="C68" s="9" t="s">
        <v>464</v>
      </c>
      <c r="D68" s="10" t="s">
        <v>465</v>
      </c>
      <c r="E68" s="9" t="s">
        <v>466</v>
      </c>
      <c r="F68" s="9" t="s">
        <v>467</v>
      </c>
      <c r="G68" s="9" t="s">
        <v>33</v>
      </c>
      <c r="H68" s="9">
        <v>10</v>
      </c>
      <c r="I68" s="9">
        <v>20.09</v>
      </c>
      <c r="J68" s="9">
        <v>1</v>
      </c>
      <c r="K68" s="9">
        <v>0</v>
      </c>
      <c r="L68" s="9">
        <v>0</v>
      </c>
      <c r="M68" s="16">
        <f t="array" ref="M68">_xlfn.IFS(H68&gt;K68,H68,H68&lt;K68,K68,H68=K68,H68)</f>
        <v>10</v>
      </c>
      <c r="N68" s="16">
        <f t="array" ref="N68">_xlfn.IFS(H68&gt;K68,I68,H68&lt;K68,L68,H68=K68,IF(I68&gt;=L68,L68,I68))</f>
        <v>20.09</v>
      </c>
      <c r="O68" s="8" t="s">
        <v>168</v>
      </c>
    </row>
    <row r="69" ht="40.15" customHeight="1" spans="1:15">
      <c r="A69" s="33"/>
      <c r="B69" s="16">
        <v>50</v>
      </c>
      <c r="C69" s="9" t="s">
        <v>454</v>
      </c>
      <c r="D69" s="10" t="s">
        <v>468</v>
      </c>
      <c r="E69" s="9" t="s">
        <v>469</v>
      </c>
      <c r="F69" s="9" t="s">
        <v>470</v>
      </c>
      <c r="G69" s="9">
        <v>2</v>
      </c>
      <c r="H69" s="9">
        <v>0</v>
      </c>
      <c r="I69" s="9">
        <v>0</v>
      </c>
      <c r="J69" s="9" t="s">
        <v>33</v>
      </c>
      <c r="K69" s="9">
        <v>10</v>
      </c>
      <c r="L69" s="9">
        <v>22.15</v>
      </c>
      <c r="M69" s="16">
        <f t="array" ref="M69">_xlfn.IFS(H69&gt;K69,H69,H69&lt;K69,K69,H69=K69,H69)</f>
        <v>10</v>
      </c>
      <c r="N69" s="16">
        <f t="array" ref="N69">_xlfn.IFS(H69&gt;K69,I69,H69&lt;K69,L69,H69=K69,IF(I69&gt;=L69,L69,I69))</f>
        <v>22.15</v>
      </c>
      <c r="O69" s="8" t="s">
        <v>168</v>
      </c>
    </row>
    <row r="70" ht="40.15" customHeight="1" spans="1:15">
      <c r="A70" s="33"/>
      <c r="B70" s="16">
        <v>28</v>
      </c>
      <c r="C70" s="9" t="s">
        <v>405</v>
      </c>
      <c r="D70" s="10" t="s">
        <v>471</v>
      </c>
      <c r="E70" s="9" t="s">
        <v>472</v>
      </c>
      <c r="F70" s="9" t="s">
        <v>473</v>
      </c>
      <c r="G70" s="9">
        <v>2</v>
      </c>
      <c r="H70" s="9">
        <v>0</v>
      </c>
      <c r="I70" s="9">
        <v>0</v>
      </c>
      <c r="J70" s="9">
        <v>1</v>
      </c>
      <c r="K70" s="9">
        <v>10</v>
      </c>
      <c r="L70" s="9">
        <v>35.12</v>
      </c>
      <c r="M70" s="16">
        <f t="array" ref="M70">_xlfn.IFS(H70&gt;K70,H70,H70&lt;K70,K70,H70=K70,H70)</f>
        <v>10</v>
      </c>
      <c r="N70" s="16">
        <f t="array" ref="N70">_xlfn.IFS(H70&gt;K70,I70,H70&lt;K70,L70,H70=K70,IF(I70&gt;=L70,L70,I70))</f>
        <v>35.12</v>
      </c>
      <c r="O70" s="8" t="s">
        <v>168</v>
      </c>
    </row>
    <row r="71" ht="40.15" customHeight="1" spans="1:15">
      <c r="A71" s="33"/>
      <c r="B71" s="16">
        <v>44</v>
      </c>
      <c r="C71" s="9" t="s">
        <v>474</v>
      </c>
      <c r="D71" s="10" t="s">
        <v>475</v>
      </c>
      <c r="E71" s="9" t="s">
        <v>476</v>
      </c>
      <c r="F71" s="9" t="s">
        <v>477</v>
      </c>
      <c r="G71" s="9">
        <v>2</v>
      </c>
      <c r="H71" s="9">
        <v>0</v>
      </c>
      <c r="I71" s="9">
        <v>0</v>
      </c>
      <c r="J71" s="9" t="s">
        <v>33</v>
      </c>
      <c r="K71" s="9">
        <v>10</v>
      </c>
      <c r="L71" s="9">
        <v>47.12</v>
      </c>
      <c r="M71" s="16">
        <f t="array" ref="M71">_xlfn.IFS(H71&gt;K71,H71,H71&lt;K71,K71,H71=K71,H71)</f>
        <v>10</v>
      </c>
      <c r="N71" s="16">
        <f t="array" ref="N71">_xlfn.IFS(H71&gt;K71,I71,H71&lt;K71,L71,H71=K71,IF(I71&gt;=L71,L71,I71))</f>
        <v>47.12</v>
      </c>
      <c r="O71" s="8" t="s">
        <v>168</v>
      </c>
    </row>
    <row r="72" ht="40.15" customHeight="1" spans="1:15">
      <c r="A72" s="33"/>
      <c r="B72" s="16">
        <v>57</v>
      </c>
      <c r="C72" s="9" t="s">
        <v>474</v>
      </c>
      <c r="D72" s="10" t="s">
        <v>478</v>
      </c>
      <c r="E72" s="9" t="s">
        <v>479</v>
      </c>
      <c r="F72" s="9" t="s">
        <v>480</v>
      </c>
      <c r="G72" s="9" t="s">
        <v>33</v>
      </c>
      <c r="H72" s="9">
        <v>0</v>
      </c>
      <c r="I72" s="9">
        <v>0</v>
      </c>
      <c r="J72" s="9" t="s">
        <v>33</v>
      </c>
      <c r="K72" s="9">
        <v>0</v>
      </c>
      <c r="L72" s="9">
        <v>0</v>
      </c>
      <c r="M72" s="16">
        <v>0</v>
      </c>
      <c r="N72" s="16">
        <v>0</v>
      </c>
      <c r="O72" s="8" t="s">
        <v>168</v>
      </c>
    </row>
    <row r="73" ht="40.15" customHeight="1" spans="1:15">
      <c r="A73" s="33"/>
      <c r="B73" s="16">
        <v>9</v>
      </c>
      <c r="C73" s="9" t="s">
        <v>474</v>
      </c>
      <c r="D73" s="10" t="s">
        <v>475</v>
      </c>
      <c r="E73" s="9" t="s">
        <v>481</v>
      </c>
      <c r="F73" s="9" t="s">
        <v>477</v>
      </c>
      <c r="G73" s="9" t="s">
        <v>33</v>
      </c>
      <c r="H73" s="9">
        <v>0</v>
      </c>
      <c r="I73" s="9">
        <v>0</v>
      </c>
      <c r="J73" s="9" t="s">
        <v>33</v>
      </c>
      <c r="K73" s="9">
        <v>0</v>
      </c>
      <c r="L73" s="9">
        <v>0</v>
      </c>
      <c r="M73" s="16">
        <f t="array" ref="M73">_xlfn.IFS(H73&gt;K73,H73,H73&lt;K73,K73,H73=K73,H73)</f>
        <v>0</v>
      </c>
      <c r="N73" s="16">
        <f t="array" ref="N73">_xlfn.IFS(H73&gt;K73,I73,H73&lt;K73,L73,H73=K73,IF(I73&gt;=L73,L73,I73))</f>
        <v>0</v>
      </c>
      <c r="O73" s="8" t="s">
        <v>168</v>
      </c>
    </row>
    <row r="74" ht="40.15" customHeight="1" spans="1:15">
      <c r="A74" s="33"/>
      <c r="B74" s="16">
        <v>10</v>
      </c>
      <c r="C74" s="9" t="s">
        <v>411</v>
      </c>
      <c r="D74" s="10" t="s">
        <v>458</v>
      </c>
      <c r="E74" s="9" t="s">
        <v>482</v>
      </c>
      <c r="F74" s="9" t="s">
        <v>483</v>
      </c>
      <c r="G74" s="9" t="s">
        <v>33</v>
      </c>
      <c r="H74" s="9">
        <v>0</v>
      </c>
      <c r="I74" s="9">
        <v>0</v>
      </c>
      <c r="J74" s="9">
        <v>2</v>
      </c>
      <c r="K74" s="9">
        <v>0</v>
      </c>
      <c r="L74" s="9">
        <v>0</v>
      </c>
      <c r="M74" s="16">
        <f t="array" ref="M74">_xlfn.IFS(H74&gt;K74,H74,H74&lt;K74,K74,H74=K74,H74)</f>
        <v>0</v>
      </c>
      <c r="N74" s="16">
        <f t="array" ref="N74">_xlfn.IFS(H74&gt;K74,I74,H74&lt;K74,L74,H74=K74,IF(I74&gt;=L74,L74,I74))</f>
        <v>0</v>
      </c>
      <c r="O74" s="8" t="s">
        <v>168</v>
      </c>
    </row>
    <row r="75" ht="40.15" customHeight="1" spans="1:15">
      <c r="A75" s="33"/>
      <c r="B75" s="16">
        <v>11</v>
      </c>
      <c r="C75" s="9" t="s">
        <v>405</v>
      </c>
      <c r="D75" s="10" t="s">
        <v>484</v>
      </c>
      <c r="E75" s="9" t="s">
        <v>485</v>
      </c>
      <c r="F75" s="9" t="s">
        <v>486</v>
      </c>
      <c r="G75" s="9">
        <v>2</v>
      </c>
      <c r="H75" s="9">
        <v>0</v>
      </c>
      <c r="I75" s="9">
        <v>0</v>
      </c>
      <c r="J75" s="9">
        <v>2</v>
      </c>
      <c r="K75" s="9">
        <v>0</v>
      </c>
      <c r="L75" s="9">
        <v>0</v>
      </c>
      <c r="M75" s="16">
        <f t="array" ref="M75">_xlfn.IFS(H75&gt;K75,H75,H75&lt;K75,K75,H75=K75,H75)</f>
        <v>0</v>
      </c>
      <c r="N75" s="16">
        <f t="array" ref="N75">_xlfn.IFS(H75&gt;K75,I75,H75&lt;K75,L75,H75=K75,IF(I75&gt;=L75,L75,I75))</f>
        <v>0</v>
      </c>
      <c r="O75" s="8" t="s">
        <v>168</v>
      </c>
    </row>
    <row r="76" ht="40.15" customHeight="1" spans="1:15">
      <c r="A76" s="33"/>
      <c r="B76" s="16">
        <v>12</v>
      </c>
      <c r="C76" s="9" t="s">
        <v>454</v>
      </c>
      <c r="D76" s="10" t="s">
        <v>455</v>
      </c>
      <c r="E76" s="9" t="s">
        <v>487</v>
      </c>
      <c r="F76" s="9" t="s">
        <v>488</v>
      </c>
      <c r="G76" s="9">
        <v>2</v>
      </c>
      <c r="H76" s="9">
        <v>0</v>
      </c>
      <c r="I76" s="9">
        <v>0</v>
      </c>
      <c r="J76" s="9">
        <v>2</v>
      </c>
      <c r="K76" s="9">
        <v>0</v>
      </c>
      <c r="L76" s="9">
        <v>0</v>
      </c>
      <c r="M76" s="16">
        <f t="array" ref="M76">_xlfn.IFS(H76&gt;K76,H76,H76&lt;K76,K76,H76=K76,H76)</f>
        <v>0</v>
      </c>
      <c r="N76" s="16">
        <f t="array" ref="N76">_xlfn.IFS(H76&gt;K76,I76,H76&lt;K76,L76,H76=K76,IF(I76&gt;=L76,L76,I76))</f>
        <v>0</v>
      </c>
      <c r="O76" s="8" t="s">
        <v>168</v>
      </c>
    </row>
    <row r="77" ht="40.15" customHeight="1" spans="1:15">
      <c r="A77" s="33"/>
      <c r="B77" s="16">
        <v>13</v>
      </c>
      <c r="C77" s="9" t="s">
        <v>380</v>
      </c>
      <c r="D77" s="10" t="s">
        <v>489</v>
      </c>
      <c r="E77" s="9" t="s">
        <v>490</v>
      </c>
      <c r="F77" s="9" t="s">
        <v>491</v>
      </c>
      <c r="G77" s="9">
        <v>2</v>
      </c>
      <c r="H77" s="9">
        <v>0</v>
      </c>
      <c r="I77" s="9">
        <v>0</v>
      </c>
      <c r="J77" s="9">
        <v>2</v>
      </c>
      <c r="K77" s="9">
        <v>0</v>
      </c>
      <c r="L77" s="9">
        <v>0</v>
      </c>
      <c r="M77" s="16">
        <f t="array" ref="M77">_xlfn.IFS(H77&gt;K77,H77,H77&lt;K77,K77,H77=K77,H77)</f>
        <v>0</v>
      </c>
      <c r="N77" s="16">
        <f t="array" ref="N77">_xlfn.IFS(H77&gt;K77,I77,H77&lt;K77,L77,H77=K77,IF(I77&gt;=L77,L77,I77))</f>
        <v>0</v>
      </c>
      <c r="O77" s="8" t="s">
        <v>168</v>
      </c>
    </row>
    <row r="78" ht="40.15" customHeight="1" spans="1:15">
      <c r="A78" s="33"/>
      <c r="B78" s="16">
        <v>20</v>
      </c>
      <c r="C78" s="9" t="s">
        <v>18</v>
      </c>
      <c r="D78" s="10" t="s">
        <v>492</v>
      </c>
      <c r="E78" s="9" t="s">
        <v>493</v>
      </c>
      <c r="F78" s="9" t="s">
        <v>494</v>
      </c>
      <c r="G78" s="9">
        <v>1</v>
      </c>
      <c r="H78" s="9">
        <v>0</v>
      </c>
      <c r="I78" s="9">
        <v>0</v>
      </c>
      <c r="J78" s="9">
        <v>1</v>
      </c>
      <c r="K78" s="9">
        <v>0</v>
      </c>
      <c r="L78" s="9">
        <v>0</v>
      </c>
      <c r="M78" s="16">
        <f t="array" ref="M78">_xlfn.IFS(H78&gt;K78,H78,H78&lt;K78,K78,H78=K78,H78)</f>
        <v>0</v>
      </c>
      <c r="N78" s="16">
        <f t="array" ref="N78">_xlfn.IFS(H78&gt;K78,I78,H78&lt;K78,L78,H78=K78,IF(I78&gt;=L78,L78,I78))</f>
        <v>0</v>
      </c>
      <c r="O78" s="8" t="s">
        <v>168</v>
      </c>
    </row>
    <row r="79" ht="40.15" customHeight="1" spans="1:15">
      <c r="A79" s="33"/>
      <c r="B79" s="16">
        <v>22</v>
      </c>
      <c r="C79" s="9" t="s">
        <v>380</v>
      </c>
      <c r="D79" s="10" t="s">
        <v>489</v>
      </c>
      <c r="E79" s="9" t="s">
        <v>495</v>
      </c>
      <c r="F79" s="9" t="s">
        <v>491</v>
      </c>
      <c r="G79" s="9" t="s">
        <v>33</v>
      </c>
      <c r="H79" s="9">
        <v>0</v>
      </c>
      <c r="I79" s="9">
        <v>0</v>
      </c>
      <c r="J79" s="9">
        <v>1</v>
      </c>
      <c r="K79" s="9">
        <v>0</v>
      </c>
      <c r="L79" s="9">
        <v>0</v>
      </c>
      <c r="M79" s="16">
        <f t="array" ref="M79">_xlfn.IFS(H79&gt;K79,H79,H79&lt;K79,K79,H79=K79,H79)</f>
        <v>0</v>
      </c>
      <c r="N79" s="16">
        <f t="array" ref="N79">_xlfn.IFS(H79&gt;K79,I79,H79&lt;K79,L79,H79=K79,IF(I79&gt;=L79,L79,I79))</f>
        <v>0</v>
      </c>
      <c r="O79" s="8" t="s">
        <v>168</v>
      </c>
    </row>
    <row r="80" ht="40.15" customHeight="1" spans="1:15">
      <c r="A80" s="33"/>
      <c r="B80" s="16">
        <v>72</v>
      </c>
      <c r="C80" s="9" t="s">
        <v>411</v>
      </c>
      <c r="D80" s="10" t="s">
        <v>496</v>
      </c>
      <c r="E80" s="9" t="s">
        <v>497</v>
      </c>
      <c r="F80" s="9" t="s">
        <v>498</v>
      </c>
      <c r="G80" s="9">
        <v>2</v>
      </c>
      <c r="H80" s="9">
        <v>0</v>
      </c>
      <c r="I80" s="9">
        <v>0</v>
      </c>
      <c r="J80" s="9">
        <v>2</v>
      </c>
      <c r="K80" s="9">
        <v>0</v>
      </c>
      <c r="L80" s="9">
        <v>0</v>
      </c>
      <c r="M80" s="16">
        <f t="array" ref="M80">_xlfn.IFS(H80&gt;K80,H80,H80&lt;K80,K80,H80=K80,H80)</f>
        <v>0</v>
      </c>
      <c r="N80" s="16">
        <f t="array" ref="N80">_xlfn.IFS(H80&gt;K80,I80,H80&lt;K80,L80,H80=K80,IF(I80&gt;=L80,L80,I80))</f>
        <v>0</v>
      </c>
      <c r="O80" s="8" t="s">
        <v>168</v>
      </c>
    </row>
    <row r="81" ht="40.15" customHeight="1" spans="1:15">
      <c r="A81" s="33"/>
      <c r="B81" s="16">
        <v>76</v>
      </c>
      <c r="C81" s="9" t="s">
        <v>454</v>
      </c>
      <c r="D81" s="10" t="s">
        <v>455</v>
      </c>
      <c r="E81" s="9" t="s">
        <v>499</v>
      </c>
      <c r="F81" s="9" t="s">
        <v>500</v>
      </c>
      <c r="G81" s="9">
        <v>2</v>
      </c>
      <c r="H81" s="9">
        <v>0</v>
      </c>
      <c r="I81" s="9">
        <v>0</v>
      </c>
      <c r="J81" s="9">
        <v>2</v>
      </c>
      <c r="K81" s="9">
        <v>0</v>
      </c>
      <c r="L81" s="9">
        <v>0</v>
      </c>
      <c r="M81" s="16">
        <f t="array" ref="M81">_xlfn.IFS(H81&gt;K81,H81,H81&lt;K81,K81,H81=K81,H81)</f>
        <v>0</v>
      </c>
      <c r="N81" s="16">
        <f t="array" ref="N81">_xlfn.IFS(H81&gt;K81,I81,H81&lt;K81,L81,H81=K81,IF(I81&gt;=L81,L81,I81))</f>
        <v>0</v>
      </c>
      <c r="O81" s="8" t="s">
        <v>168</v>
      </c>
    </row>
  </sheetData>
  <sortState ref="B4:S81">
    <sortCondition ref="M4:M81" descending="1"/>
    <sortCondition ref="N4:N81"/>
  </sortState>
  <mergeCells count="12">
    <mergeCell ref="B1:O1"/>
    <mergeCell ref="G2:I2"/>
    <mergeCell ref="J2:L2"/>
    <mergeCell ref="A2:A3"/>
    <mergeCell ref="B2:B3"/>
    <mergeCell ref="C2:C3"/>
    <mergeCell ref="D2:D3"/>
    <mergeCell ref="E2:E3"/>
    <mergeCell ref="F2:F3"/>
    <mergeCell ref="M2:M3"/>
    <mergeCell ref="N2:N3"/>
    <mergeCell ref="O2:O3"/>
  </mergeCells>
  <conditionalFormatting sqref="B4:B81">
    <cfRule type="duplicateValues" dxfId="1" priority="1" stopIfTrue="1"/>
  </conditionalFormatting>
  <dataValidations count="1">
    <dataValidation type="list" allowBlank="1" showInputMessage="1" showErrorMessage="1" sqref="I53 L74 L78 G4:G81 I74:I75 J69:J73 J75:J77 J79:J81">
      <formula1>"/,1,2"</formula1>
    </dataValidation>
  </dataValidations>
  <printOptions horizontalCentered="1"/>
  <pageMargins left="0.393055555555556" right="0.393055555555556" top="0.393055555555556" bottom="0.393055555555556" header="0" footer="0.314583333333333"/>
  <pageSetup paperSize="9" scale="73" fitToHeight="0" orientation="landscape"/>
  <headerFooter>
    <oddFooter>&amp;C第 &amp;P 页</oddFooter>
  </headerFooter>
  <rowBreaks count="2" manualBreakCount="2">
    <brk id="30" max="16383" man="1"/>
    <brk id="5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9"/>
  <sheetViews>
    <sheetView zoomScale="70" zoomScaleNormal="70" topLeftCell="B1" workbookViewId="0">
      <pane ySplit="3" topLeftCell="A4" activePane="bottomLeft" state="frozen"/>
      <selection/>
      <selection pane="bottomLeft" activeCell="B1" sqref="B1:S1"/>
    </sheetView>
  </sheetViews>
  <sheetFormatPr defaultColWidth="9" defaultRowHeight="12.75"/>
  <cols>
    <col min="1" max="1" width="5.28571428571429" hidden="1" customWidth="1"/>
    <col min="2" max="2" width="9.71428571428571" style="2" customWidth="1"/>
    <col min="3" max="3" width="9.14285714285714" style="2" customWidth="1"/>
    <col min="4" max="4" width="39.1428571428571" style="2" customWidth="1"/>
    <col min="5" max="5" width="12.8571428571429" style="2" customWidth="1"/>
    <col min="6" max="6" width="11.1428571428571" style="2" customWidth="1"/>
    <col min="7" max="7" width="5.85714285714286" style="3" customWidth="1"/>
    <col min="8" max="9" width="12.8571428571429" style="3" customWidth="1"/>
    <col min="10" max="11" width="13.7142857142857" style="3" customWidth="1"/>
    <col min="12" max="12" width="6.28571428571429" style="3" customWidth="1"/>
    <col min="13" max="13" width="10.7142857142857" style="3" customWidth="1"/>
    <col min="14" max="14" width="19.5714285714286" style="3" customWidth="1"/>
    <col min="15" max="15" width="13.7142857142857" style="3" customWidth="1"/>
    <col min="16" max="16" width="13.7142857142857" style="3" hidden="1" customWidth="1"/>
    <col min="17" max="17" width="13.7142857142857" style="3" customWidth="1"/>
    <col min="18" max="18" width="10.7142857142857" style="3" customWidth="1"/>
    <col min="19" max="19" width="10.4285714285714" customWidth="1"/>
  </cols>
  <sheetData>
    <row r="1" ht="46.15" customHeight="1" spans="2:19">
      <c r="B1" s="4" t="s">
        <v>501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40.15" customHeight="1" spans="1:19">
      <c r="A2" s="5" t="s">
        <v>282</v>
      </c>
      <c r="B2" s="6" t="s">
        <v>1</v>
      </c>
      <c r="C2" s="6" t="s">
        <v>283</v>
      </c>
      <c r="D2" s="6" t="s">
        <v>3</v>
      </c>
      <c r="E2" s="6" t="s">
        <v>4</v>
      </c>
      <c r="F2" s="6" t="s">
        <v>5</v>
      </c>
      <c r="G2" s="6" t="s">
        <v>7</v>
      </c>
      <c r="H2" s="6"/>
      <c r="I2" s="6"/>
      <c r="J2" s="6"/>
      <c r="K2" s="17" t="s">
        <v>8</v>
      </c>
      <c r="L2" s="18"/>
      <c r="M2" s="18"/>
      <c r="N2" s="18"/>
      <c r="O2" s="19"/>
      <c r="P2" s="6" t="s">
        <v>502</v>
      </c>
      <c r="Q2" s="6" t="s">
        <v>9</v>
      </c>
      <c r="R2" s="6" t="s">
        <v>503</v>
      </c>
      <c r="S2" s="6" t="s">
        <v>11</v>
      </c>
    </row>
    <row r="3" ht="115.9" customHeight="1" spans="1:19">
      <c r="A3" s="5"/>
      <c r="B3" s="6"/>
      <c r="C3" s="6"/>
      <c r="D3" s="6"/>
      <c r="E3" s="6"/>
      <c r="F3" s="6"/>
      <c r="G3" s="6" t="s">
        <v>15</v>
      </c>
      <c r="H3" s="6" t="s">
        <v>504</v>
      </c>
      <c r="I3" s="6" t="s">
        <v>505</v>
      </c>
      <c r="J3" s="6" t="s">
        <v>506</v>
      </c>
      <c r="K3" s="6" t="s">
        <v>507</v>
      </c>
      <c r="L3" s="6" t="s">
        <v>15</v>
      </c>
      <c r="M3" s="6" t="s">
        <v>504</v>
      </c>
      <c r="N3" s="6" t="s">
        <v>505</v>
      </c>
      <c r="O3" s="6" t="s">
        <v>506</v>
      </c>
      <c r="P3" s="20"/>
      <c r="Q3" s="6"/>
      <c r="R3" s="6"/>
      <c r="S3" s="6"/>
    </row>
    <row r="4" s="1" customFormat="1" ht="40.15" customHeight="1" spans="1:19">
      <c r="A4" s="7">
        <v>16</v>
      </c>
      <c r="B4" s="8">
        <v>50</v>
      </c>
      <c r="C4" s="9" t="s">
        <v>380</v>
      </c>
      <c r="D4" s="10" t="s">
        <v>508</v>
      </c>
      <c r="E4" s="9" t="s">
        <v>509</v>
      </c>
      <c r="F4" s="9" t="s">
        <v>510</v>
      </c>
      <c r="G4" s="9">
        <v>0</v>
      </c>
      <c r="H4" s="11">
        <v>20</v>
      </c>
      <c r="I4" s="21">
        <v>4583.46</v>
      </c>
      <c r="J4" s="16">
        <f t="shared" ref="J4:J43" si="0">H4+I4</f>
        <v>4603.46</v>
      </c>
      <c r="K4" s="16">
        <v>146.44</v>
      </c>
      <c r="L4" s="16">
        <v>0</v>
      </c>
      <c r="M4" s="16">
        <v>50</v>
      </c>
      <c r="N4" s="21">
        <v>5623.14</v>
      </c>
      <c r="O4" s="16">
        <f t="shared" ref="O4:O9" si="1">M4+N4</f>
        <v>5673.14</v>
      </c>
      <c r="P4" s="16"/>
      <c r="Q4" s="16">
        <f t="array" ref="Q4">_xlfn.IFS(J4&gt;O4,J4,J4&lt;O4,O4,J4=O4,J4)</f>
        <v>5673.14</v>
      </c>
      <c r="R4" s="22">
        <f t="array" ref="R4">_xlfn.IFS(J4&gt;O4,I4,J4&lt;O4,N4,J4=O4,IF(I4&lt;=N4,N4,I4))</f>
        <v>5623.14</v>
      </c>
      <c r="S4" s="16" t="s">
        <v>22</v>
      </c>
    </row>
    <row r="5" s="1" customFormat="1" ht="40.15" customHeight="1" spans="1:19">
      <c r="A5" s="7">
        <v>74</v>
      </c>
      <c r="B5" s="8">
        <v>12</v>
      </c>
      <c r="C5" s="9" t="s">
        <v>307</v>
      </c>
      <c r="D5" s="10" t="s">
        <v>511</v>
      </c>
      <c r="E5" s="9" t="s">
        <v>512</v>
      </c>
      <c r="F5" s="9" t="s">
        <v>513</v>
      </c>
      <c r="G5" s="9">
        <v>2</v>
      </c>
      <c r="H5" s="11">
        <v>0</v>
      </c>
      <c r="I5" s="21">
        <v>0</v>
      </c>
      <c r="J5" s="16">
        <f t="shared" si="0"/>
        <v>0</v>
      </c>
      <c r="K5" s="16">
        <v>143.8</v>
      </c>
      <c r="L5" s="16" t="s">
        <v>33</v>
      </c>
      <c r="M5" s="16">
        <v>20</v>
      </c>
      <c r="N5" s="21">
        <v>5492.3</v>
      </c>
      <c r="O5" s="16">
        <f t="shared" si="1"/>
        <v>5512.3</v>
      </c>
      <c r="P5" s="16"/>
      <c r="Q5" s="16">
        <f t="array" ref="Q5">_xlfn.IFS(J5&gt;O5,J5,J5&lt;O5,O5,J5=O5,J5)</f>
        <v>5512.3</v>
      </c>
      <c r="R5" s="22">
        <f t="array" ref="R5">_xlfn.IFS(J5&gt;O5,I5,J5&lt;O5,N5,J5=O5,IF(I5&lt;=N5,N5,I5))</f>
        <v>5492.3</v>
      </c>
      <c r="S5" s="16" t="s">
        <v>22</v>
      </c>
    </row>
    <row r="6" s="1" customFormat="1" ht="40.15" customHeight="1" spans="1:19">
      <c r="A6" s="7">
        <v>57</v>
      </c>
      <c r="B6" s="8">
        <v>28</v>
      </c>
      <c r="C6" s="9" t="s">
        <v>454</v>
      </c>
      <c r="D6" s="10" t="s">
        <v>455</v>
      </c>
      <c r="E6" s="9" t="s">
        <v>514</v>
      </c>
      <c r="F6" s="9" t="s">
        <v>515</v>
      </c>
      <c r="G6" s="9">
        <v>1</v>
      </c>
      <c r="H6" s="11">
        <v>15</v>
      </c>
      <c r="I6" s="21">
        <v>0</v>
      </c>
      <c r="J6" s="16">
        <f t="shared" si="0"/>
        <v>15</v>
      </c>
      <c r="K6" s="16">
        <v>142.24</v>
      </c>
      <c r="L6" s="16">
        <v>1</v>
      </c>
      <c r="M6" s="16">
        <v>20</v>
      </c>
      <c r="N6" s="21">
        <v>5309.87</v>
      </c>
      <c r="O6" s="16">
        <f t="shared" si="1"/>
        <v>5329.87</v>
      </c>
      <c r="P6" s="16"/>
      <c r="Q6" s="16">
        <f t="array" ref="Q6">_xlfn.IFS(J6&gt;O6,J6,J6&lt;O6,O6,J6=O6,J6)</f>
        <v>5329.87</v>
      </c>
      <c r="R6" s="22">
        <f t="array" ref="R6">_xlfn.IFS(J6&gt;O6,I6,J6&lt;O6,N6,J6=O6,IF(I6&lt;=N6,N6,I6))</f>
        <v>5309.87</v>
      </c>
      <c r="S6" s="16" t="s">
        <v>22</v>
      </c>
    </row>
    <row r="7" s="1" customFormat="1" ht="40.15" customHeight="1" spans="1:19">
      <c r="A7" s="7">
        <v>3</v>
      </c>
      <c r="B7" s="8">
        <v>10</v>
      </c>
      <c r="C7" s="9" t="s">
        <v>454</v>
      </c>
      <c r="D7" s="10" t="s">
        <v>516</v>
      </c>
      <c r="E7" s="9" t="s">
        <v>517</v>
      </c>
      <c r="F7" s="9" t="s">
        <v>518</v>
      </c>
      <c r="G7" s="9">
        <v>1</v>
      </c>
      <c r="H7" s="11">
        <v>50</v>
      </c>
      <c r="I7" s="21">
        <v>3200.9</v>
      </c>
      <c r="J7" s="16">
        <f t="shared" si="0"/>
        <v>3250.9</v>
      </c>
      <c r="K7" s="16">
        <v>142.9</v>
      </c>
      <c r="L7" s="16" t="s">
        <v>33</v>
      </c>
      <c r="M7" s="16">
        <v>50</v>
      </c>
      <c r="N7" s="21">
        <v>5005.3</v>
      </c>
      <c r="O7" s="16">
        <f t="shared" si="1"/>
        <v>5055.3</v>
      </c>
      <c r="P7" s="16"/>
      <c r="Q7" s="16">
        <f t="array" ref="Q7">_xlfn.IFS(J7&gt;O7,J7,J7&lt;O7,O7,J7=O7,J7)</f>
        <v>5055.3</v>
      </c>
      <c r="R7" s="22">
        <f t="array" ref="R7">_xlfn.IFS(J7&gt;O7,I7,J7&lt;O7,N7,J7=O7,IF(I7&lt;=N7,N7,I7))</f>
        <v>5005.3</v>
      </c>
      <c r="S7" s="16" t="s">
        <v>22</v>
      </c>
    </row>
    <row r="8" s="1" customFormat="1" ht="40.15" customHeight="1" spans="1:19">
      <c r="A8" s="7">
        <v>9</v>
      </c>
      <c r="B8" s="8">
        <v>77</v>
      </c>
      <c r="C8" s="9" t="s">
        <v>284</v>
      </c>
      <c r="D8" s="10" t="s">
        <v>318</v>
      </c>
      <c r="E8" s="9" t="s">
        <v>519</v>
      </c>
      <c r="F8" s="9" t="s">
        <v>520</v>
      </c>
      <c r="G8" s="9" t="s">
        <v>33</v>
      </c>
      <c r="H8" s="12">
        <v>50</v>
      </c>
      <c r="I8" s="13">
        <v>4295.21</v>
      </c>
      <c r="J8" s="16">
        <f t="shared" si="0"/>
        <v>4345.21</v>
      </c>
      <c r="K8" s="16">
        <v>138.94</v>
      </c>
      <c r="L8" s="13" t="s">
        <v>33</v>
      </c>
      <c r="M8" s="13">
        <v>100</v>
      </c>
      <c r="N8" s="13">
        <v>4900.7</v>
      </c>
      <c r="O8" s="16">
        <f t="shared" si="1"/>
        <v>5000.7</v>
      </c>
      <c r="P8" s="13"/>
      <c r="Q8" s="16">
        <f t="array" ref="Q8">_xlfn.IFS(J8&gt;O8,J8,J8&lt;O8,O8,J8=O8,J8)</f>
        <v>5000.7</v>
      </c>
      <c r="R8" s="22">
        <f t="array" ref="R8">_xlfn.IFS(J8&gt;O8,I8,J8&lt;O8,N8,J8=O8,IF(I8&lt;=N8,N8,I8))</f>
        <v>4900.7</v>
      </c>
      <c r="S8" s="16" t="s">
        <v>22</v>
      </c>
    </row>
    <row r="9" s="1" customFormat="1" ht="40.15" customHeight="1" spans="1:19">
      <c r="A9" s="7">
        <v>46</v>
      </c>
      <c r="B9" s="13">
        <v>34</v>
      </c>
      <c r="C9" s="9" t="s">
        <v>23</v>
      </c>
      <c r="D9" s="10" t="s">
        <v>521</v>
      </c>
      <c r="E9" s="9" t="s">
        <v>522</v>
      </c>
      <c r="F9" s="9" t="s">
        <v>523</v>
      </c>
      <c r="G9" s="9">
        <v>0</v>
      </c>
      <c r="H9" s="11">
        <v>50</v>
      </c>
      <c r="I9" s="21">
        <v>3226.72</v>
      </c>
      <c r="J9" s="16">
        <f t="shared" si="0"/>
        <v>3276.72</v>
      </c>
      <c r="K9" s="16">
        <v>146.56</v>
      </c>
      <c r="L9" s="16">
        <v>0</v>
      </c>
      <c r="M9" s="16">
        <v>50</v>
      </c>
      <c r="N9" s="21">
        <v>4909.39</v>
      </c>
      <c r="O9" s="16">
        <f t="shared" si="1"/>
        <v>4959.39</v>
      </c>
      <c r="P9" s="16"/>
      <c r="Q9" s="16">
        <f t="array" ref="Q9">_xlfn.IFS(J9&gt;O9,J9,J9&lt;O9,O9,J9=O9,J9)</f>
        <v>4959.39</v>
      </c>
      <c r="R9" s="22">
        <f t="array" ref="R9">_xlfn.IFS(J9&gt;O9,I9,J9&lt;O9,N9,J9=O9,IF(I9&lt;=N9,N9,I9))</f>
        <v>4909.39</v>
      </c>
      <c r="S9" s="16" t="s">
        <v>22</v>
      </c>
    </row>
    <row r="10" s="1" customFormat="1" ht="40.15" customHeight="1" spans="1:19">
      <c r="A10" s="7">
        <v>73</v>
      </c>
      <c r="B10" s="8">
        <v>20</v>
      </c>
      <c r="C10" s="9" t="s">
        <v>454</v>
      </c>
      <c r="D10" s="10" t="s">
        <v>455</v>
      </c>
      <c r="E10" s="9" t="s">
        <v>524</v>
      </c>
      <c r="F10" s="9" t="s">
        <v>525</v>
      </c>
      <c r="G10" s="9" t="s">
        <v>33</v>
      </c>
      <c r="H10" s="11">
        <v>20</v>
      </c>
      <c r="I10" s="21">
        <v>4610.9</v>
      </c>
      <c r="J10" s="16">
        <f t="shared" si="0"/>
        <v>4630.9</v>
      </c>
      <c r="K10" s="16">
        <v>144.3</v>
      </c>
      <c r="L10" s="16">
        <v>1</v>
      </c>
      <c r="M10" s="16">
        <v>45</v>
      </c>
      <c r="N10" s="21">
        <v>4441.8</v>
      </c>
      <c r="O10" s="16">
        <v>4486.8</v>
      </c>
      <c r="P10" s="16"/>
      <c r="Q10" s="16">
        <f t="array" ref="Q10">_xlfn.IFS(J10&gt;O10,J10,J10&lt;O10,O10,J10=O10,J10)</f>
        <v>4630.9</v>
      </c>
      <c r="R10" s="22">
        <f t="array" ref="R10">_xlfn.IFS(J10&gt;O10,I10,J10&lt;O10,N10,J10=O10,IF(I10&lt;=N10,N10,I10))</f>
        <v>4610.9</v>
      </c>
      <c r="S10" s="16" t="s">
        <v>22</v>
      </c>
    </row>
    <row r="11" s="1" customFormat="1" ht="40.15" customHeight="1" spans="1:19">
      <c r="A11" s="7">
        <v>69</v>
      </c>
      <c r="B11" s="8">
        <v>43</v>
      </c>
      <c r="C11" s="9" t="s">
        <v>380</v>
      </c>
      <c r="D11" s="10" t="s">
        <v>508</v>
      </c>
      <c r="E11" s="9" t="s">
        <v>526</v>
      </c>
      <c r="F11" s="9" t="s">
        <v>527</v>
      </c>
      <c r="G11" s="9">
        <v>1</v>
      </c>
      <c r="H11" s="11">
        <v>60</v>
      </c>
      <c r="I11" s="21">
        <v>4518.78</v>
      </c>
      <c r="J11" s="16">
        <f t="shared" si="0"/>
        <v>4578.78</v>
      </c>
      <c r="K11" s="16">
        <v>139.82</v>
      </c>
      <c r="L11" s="16">
        <v>0</v>
      </c>
      <c r="M11" s="16">
        <v>15</v>
      </c>
      <c r="N11" s="21">
        <v>0</v>
      </c>
      <c r="O11" s="16">
        <f t="shared" ref="O11:O26" si="2">M11+N11</f>
        <v>15</v>
      </c>
      <c r="P11" s="16"/>
      <c r="Q11" s="16">
        <f t="array" ref="Q11">_xlfn.IFS(J11&gt;O11,J11,J11&lt;O11,O11,J11=O11,J11)</f>
        <v>4578.78</v>
      </c>
      <c r="R11" s="22">
        <f t="array" ref="R11">_xlfn.IFS(J11&gt;O11,I11,J11&lt;O11,N11,J11=O11,IF(I11&lt;=N11,N11,I11))</f>
        <v>4518.78</v>
      </c>
      <c r="S11" s="16" t="s">
        <v>22</v>
      </c>
    </row>
    <row r="12" s="1" customFormat="1" ht="40.15" customHeight="1" spans="1:19">
      <c r="A12" s="7">
        <v>65</v>
      </c>
      <c r="B12" s="8">
        <v>57</v>
      </c>
      <c r="C12" s="9" t="s">
        <v>380</v>
      </c>
      <c r="D12" s="10" t="s">
        <v>508</v>
      </c>
      <c r="E12" s="9" t="s">
        <v>528</v>
      </c>
      <c r="F12" s="9" t="s">
        <v>529</v>
      </c>
      <c r="G12" s="9">
        <v>1</v>
      </c>
      <c r="H12" s="9">
        <v>20</v>
      </c>
      <c r="I12" s="21">
        <v>4513.15</v>
      </c>
      <c r="J12" s="16">
        <f t="shared" si="0"/>
        <v>4533.15</v>
      </c>
      <c r="K12" s="16">
        <v>142.22</v>
      </c>
      <c r="L12" s="16">
        <v>2</v>
      </c>
      <c r="M12" s="16">
        <v>0</v>
      </c>
      <c r="N12" s="21">
        <v>0</v>
      </c>
      <c r="O12" s="16">
        <f t="shared" si="2"/>
        <v>0</v>
      </c>
      <c r="P12" s="16"/>
      <c r="Q12" s="16">
        <f t="array" ref="Q12">_xlfn.IFS(J12&gt;O12,J12,J12&lt;O12,O12,J12=O12,J12)</f>
        <v>4533.15</v>
      </c>
      <c r="R12" s="22">
        <f t="array" ref="R12">_xlfn.IFS(J12&gt;O12,I12,J12&lt;O12,N12,J12=O12,IF(I12&lt;=N12,N12,I12))</f>
        <v>4513.15</v>
      </c>
      <c r="S12" s="16" t="s">
        <v>22</v>
      </c>
    </row>
    <row r="13" s="1" customFormat="1" ht="40.15" customHeight="1" spans="1:19">
      <c r="A13" s="7">
        <v>34</v>
      </c>
      <c r="B13" s="8">
        <v>65</v>
      </c>
      <c r="C13" s="9" t="s">
        <v>284</v>
      </c>
      <c r="D13" s="10" t="s">
        <v>530</v>
      </c>
      <c r="E13" s="9" t="s">
        <v>531</v>
      </c>
      <c r="F13" s="9" t="s">
        <v>532</v>
      </c>
      <c r="G13" s="9" t="s">
        <v>33</v>
      </c>
      <c r="H13" s="9">
        <v>100</v>
      </c>
      <c r="I13" s="21">
        <v>2705.67</v>
      </c>
      <c r="J13" s="16">
        <f t="shared" si="0"/>
        <v>2805.67</v>
      </c>
      <c r="K13" s="16">
        <v>144.41</v>
      </c>
      <c r="L13" s="16" t="s">
        <v>33</v>
      </c>
      <c r="M13" s="16">
        <v>40</v>
      </c>
      <c r="N13" s="21">
        <v>4092.97</v>
      </c>
      <c r="O13" s="16">
        <f t="shared" si="2"/>
        <v>4132.97</v>
      </c>
      <c r="P13" s="16"/>
      <c r="Q13" s="16">
        <f t="array" ref="Q13">_xlfn.IFS(J13&gt;O13,J13,J13&lt;O13,O13,J13=O13,J13)</f>
        <v>4132.97</v>
      </c>
      <c r="R13" s="22">
        <f t="array" ref="R13">_xlfn.IFS(J13&gt;O13,I13,J13&lt;O13,N13,J13=O13,IF(I13&lt;=N13,N13,I13))</f>
        <v>4092.97</v>
      </c>
      <c r="S13" s="16" t="s">
        <v>22</v>
      </c>
    </row>
    <row r="14" s="1" customFormat="1" ht="40.15" customHeight="1" spans="1:19">
      <c r="A14" s="7">
        <v>45</v>
      </c>
      <c r="B14" s="8">
        <v>58</v>
      </c>
      <c r="C14" s="9" t="s">
        <v>454</v>
      </c>
      <c r="D14" s="10" t="s">
        <v>455</v>
      </c>
      <c r="E14" s="9" t="s">
        <v>533</v>
      </c>
      <c r="F14" s="9" t="s">
        <v>534</v>
      </c>
      <c r="G14" s="9">
        <v>1</v>
      </c>
      <c r="H14" s="9">
        <v>70</v>
      </c>
      <c r="I14" s="21">
        <v>4011.75</v>
      </c>
      <c r="J14" s="16">
        <f t="shared" si="0"/>
        <v>4081.75</v>
      </c>
      <c r="K14" s="16">
        <v>142.33</v>
      </c>
      <c r="L14" s="16" t="s">
        <v>33</v>
      </c>
      <c r="M14" s="16">
        <v>15</v>
      </c>
      <c r="N14" s="21">
        <v>0</v>
      </c>
      <c r="O14" s="16">
        <f t="shared" si="2"/>
        <v>15</v>
      </c>
      <c r="P14" s="16"/>
      <c r="Q14" s="16">
        <f t="array" ref="Q14">_xlfn.IFS(J14&gt;O14,J14,J14&lt;O14,O14,J14=O14,J14)</f>
        <v>4081.75</v>
      </c>
      <c r="R14" s="22">
        <f t="array" ref="R14">_xlfn.IFS(J14&gt;O14,I14,J14&lt;O14,N14,J14=O14,IF(I14&lt;=N14,N14,I14))</f>
        <v>4011.75</v>
      </c>
      <c r="S14" s="16" t="s">
        <v>22</v>
      </c>
    </row>
    <row r="15" s="1" customFormat="1" ht="40.15" customHeight="1" spans="1:19">
      <c r="A15" s="7">
        <v>24</v>
      </c>
      <c r="B15" s="8">
        <v>66</v>
      </c>
      <c r="C15" s="9" t="s">
        <v>307</v>
      </c>
      <c r="D15" s="10" t="s">
        <v>535</v>
      </c>
      <c r="E15" s="9" t="s">
        <v>536</v>
      </c>
      <c r="F15" s="9" t="s">
        <v>537</v>
      </c>
      <c r="G15" s="9" t="s">
        <v>33</v>
      </c>
      <c r="H15" s="9">
        <v>100</v>
      </c>
      <c r="I15" s="21">
        <v>3798.37</v>
      </c>
      <c r="J15" s="16">
        <f t="shared" si="0"/>
        <v>3898.37</v>
      </c>
      <c r="K15" s="16">
        <v>142.18</v>
      </c>
      <c r="L15" s="16" t="s">
        <v>33</v>
      </c>
      <c r="M15" s="16">
        <v>15</v>
      </c>
      <c r="N15" s="21">
        <v>0</v>
      </c>
      <c r="O15" s="16">
        <f t="shared" si="2"/>
        <v>15</v>
      </c>
      <c r="P15" s="16"/>
      <c r="Q15" s="16">
        <f t="array" ref="Q15">_xlfn.IFS(J15&gt;O15,J15,J15&lt;O15,O15,J15=O15,J15)</f>
        <v>3898.37</v>
      </c>
      <c r="R15" s="22">
        <f t="array" ref="R15">_xlfn.IFS(J15&gt;O15,I15,J15&lt;O15,N15,J15=O15,IF(I15&lt;=N15,N15,I15))</f>
        <v>3798.37</v>
      </c>
      <c r="S15" s="16" t="s">
        <v>76</v>
      </c>
    </row>
    <row r="16" s="1" customFormat="1" ht="40.15" customHeight="1" spans="1:19">
      <c r="A16" s="7">
        <v>27</v>
      </c>
      <c r="B16" s="8">
        <v>53</v>
      </c>
      <c r="C16" s="9" t="s">
        <v>284</v>
      </c>
      <c r="D16" s="10" t="s">
        <v>538</v>
      </c>
      <c r="E16" s="9" t="s">
        <v>539</v>
      </c>
      <c r="F16" s="9" t="s">
        <v>540</v>
      </c>
      <c r="G16" s="9" t="s">
        <v>33</v>
      </c>
      <c r="H16" s="9">
        <v>45</v>
      </c>
      <c r="I16" s="21">
        <v>3198.1</v>
      </c>
      <c r="J16" s="16">
        <f t="shared" si="0"/>
        <v>3243.1</v>
      </c>
      <c r="K16" s="16">
        <v>144.08</v>
      </c>
      <c r="L16" s="16" t="s">
        <v>33</v>
      </c>
      <c r="M16" s="16">
        <v>50</v>
      </c>
      <c r="N16" s="21">
        <v>3798.88</v>
      </c>
      <c r="O16" s="16">
        <f t="shared" si="2"/>
        <v>3848.88</v>
      </c>
      <c r="P16" s="16"/>
      <c r="Q16" s="16">
        <f t="array" ref="Q16">_xlfn.IFS(J16&gt;O16,J16,J16&lt;O16,O16,J16=O16,J16)</f>
        <v>3848.88</v>
      </c>
      <c r="R16" s="22">
        <f t="array" ref="R16">_xlfn.IFS(J16&gt;O16,I16,J16&lt;O16,N16,J16=O16,IF(I16&lt;=N16,N16,I16))</f>
        <v>3798.88</v>
      </c>
      <c r="S16" s="16" t="s">
        <v>76</v>
      </c>
    </row>
    <row r="17" s="1" customFormat="1" ht="40.15" customHeight="1" spans="1:19">
      <c r="A17" s="7">
        <v>64</v>
      </c>
      <c r="B17" s="8">
        <v>59</v>
      </c>
      <c r="C17" s="9" t="s">
        <v>284</v>
      </c>
      <c r="D17" s="10" t="s">
        <v>541</v>
      </c>
      <c r="E17" s="9" t="s">
        <v>542</v>
      </c>
      <c r="F17" s="9" t="s">
        <v>543</v>
      </c>
      <c r="G17" s="9" t="s">
        <v>33</v>
      </c>
      <c r="H17" s="9">
        <v>70</v>
      </c>
      <c r="I17" s="21">
        <v>3600.42</v>
      </c>
      <c r="J17" s="16">
        <f t="shared" si="0"/>
        <v>3670.42</v>
      </c>
      <c r="K17" s="16">
        <v>145.79</v>
      </c>
      <c r="L17" s="16">
        <v>2</v>
      </c>
      <c r="M17" s="16">
        <v>0</v>
      </c>
      <c r="N17" s="21">
        <v>0</v>
      </c>
      <c r="O17" s="16">
        <f t="shared" si="2"/>
        <v>0</v>
      </c>
      <c r="P17" s="16"/>
      <c r="Q17" s="16">
        <f t="array" ref="Q17">_xlfn.IFS(J17&gt;O17,J17,J17&lt;O17,O17,J17=O17,J17)</f>
        <v>3670.42</v>
      </c>
      <c r="R17" s="22">
        <f t="array" ref="R17">_xlfn.IFS(J17&gt;O17,I17,J17&lt;O17,N17,J17=O17,IF(I17&lt;=N17,N17,I17))</f>
        <v>3600.42</v>
      </c>
      <c r="S17" s="16" t="s">
        <v>76</v>
      </c>
    </row>
    <row r="18" s="1" customFormat="1" ht="40.15" customHeight="1" spans="1:19">
      <c r="A18" s="7">
        <v>76</v>
      </c>
      <c r="B18" s="8">
        <v>13</v>
      </c>
      <c r="C18" s="9" t="s">
        <v>307</v>
      </c>
      <c r="D18" s="10" t="s">
        <v>535</v>
      </c>
      <c r="E18" s="9" t="s">
        <v>544</v>
      </c>
      <c r="F18" s="9" t="s">
        <v>537</v>
      </c>
      <c r="G18" s="9" t="s">
        <v>33</v>
      </c>
      <c r="H18" s="11">
        <v>100</v>
      </c>
      <c r="I18" s="21">
        <v>2073.1</v>
      </c>
      <c r="J18" s="16">
        <f t="shared" si="0"/>
        <v>2173.1</v>
      </c>
      <c r="K18" s="16">
        <v>143.2</v>
      </c>
      <c r="L18" s="16" t="s">
        <v>33</v>
      </c>
      <c r="M18" s="16">
        <v>60</v>
      </c>
      <c r="N18" s="21">
        <v>3492.1</v>
      </c>
      <c r="O18" s="16">
        <f t="shared" si="2"/>
        <v>3552.1</v>
      </c>
      <c r="P18" s="16"/>
      <c r="Q18" s="16">
        <f t="array" ref="Q18">_xlfn.IFS(J18&gt;O18,J18,J18&lt;O18,O18,J18=O18,J18)</f>
        <v>3552.1</v>
      </c>
      <c r="R18" s="22">
        <f t="array" ref="R18">_xlfn.IFS(J18&gt;O18,I18,J18&lt;O18,N18,J18=O18,IF(I18&lt;=N18,N18,I18))</f>
        <v>3492.1</v>
      </c>
      <c r="S18" s="16" t="s">
        <v>76</v>
      </c>
    </row>
    <row r="19" s="1" customFormat="1" ht="40.15" customHeight="1" spans="1:19">
      <c r="A19" s="7">
        <v>12</v>
      </c>
      <c r="B19" s="13">
        <v>69</v>
      </c>
      <c r="C19" s="9" t="s">
        <v>23</v>
      </c>
      <c r="D19" s="10" t="s">
        <v>521</v>
      </c>
      <c r="E19" s="9" t="s">
        <v>545</v>
      </c>
      <c r="F19" s="9" t="s">
        <v>546</v>
      </c>
      <c r="G19" s="9" t="s">
        <v>33</v>
      </c>
      <c r="H19" s="11">
        <v>100</v>
      </c>
      <c r="I19" s="21">
        <v>3295.96</v>
      </c>
      <c r="J19" s="16">
        <f t="shared" si="0"/>
        <v>3395.96</v>
      </c>
      <c r="K19" s="16">
        <v>148.77</v>
      </c>
      <c r="L19" s="16">
        <v>2</v>
      </c>
      <c r="M19" s="16">
        <v>0</v>
      </c>
      <c r="N19" s="21">
        <v>0</v>
      </c>
      <c r="O19" s="16">
        <f t="shared" si="2"/>
        <v>0</v>
      </c>
      <c r="P19" s="16"/>
      <c r="Q19" s="16">
        <f t="array" ref="Q19">_xlfn.IFS(J19&gt;O19,J19,J19&lt;O19,O19,J19=O19,J19)</f>
        <v>3395.96</v>
      </c>
      <c r="R19" s="22">
        <f t="array" ref="R19">_xlfn.IFS(J19&gt;O19,I19,J19&lt;O19,N19,J19=O19,IF(I19&lt;=N19,N19,I19))</f>
        <v>3295.96</v>
      </c>
      <c r="S19" s="16" t="s">
        <v>76</v>
      </c>
    </row>
    <row r="20" s="1" customFormat="1" ht="40.15" customHeight="1" spans="1:19">
      <c r="A20" s="7">
        <v>47</v>
      </c>
      <c r="B20" s="8">
        <v>68</v>
      </c>
      <c r="C20" s="9" t="s">
        <v>307</v>
      </c>
      <c r="D20" s="10" t="s">
        <v>547</v>
      </c>
      <c r="E20" s="9" t="s">
        <v>548</v>
      </c>
      <c r="F20" s="9" t="s">
        <v>549</v>
      </c>
      <c r="G20" s="9">
        <v>1</v>
      </c>
      <c r="H20" s="11">
        <v>20</v>
      </c>
      <c r="I20" s="21">
        <v>1719.1</v>
      </c>
      <c r="J20" s="16">
        <f t="shared" si="0"/>
        <v>1739.1</v>
      </c>
      <c r="K20" s="16">
        <v>143.31</v>
      </c>
      <c r="L20" s="16" t="s">
        <v>33</v>
      </c>
      <c r="M20" s="16">
        <v>70</v>
      </c>
      <c r="N20" s="21">
        <v>3316.62</v>
      </c>
      <c r="O20" s="16">
        <f t="shared" si="2"/>
        <v>3386.62</v>
      </c>
      <c r="P20" s="16"/>
      <c r="Q20" s="16">
        <f t="array" ref="Q20">_xlfn.IFS(J20&gt;O20,J20,J20&lt;O20,O20,J20=O20,J20)</f>
        <v>3386.62</v>
      </c>
      <c r="R20" s="22">
        <f t="array" ref="R20">_xlfn.IFS(J20&gt;O20,I20,J20&lt;O20,N20,J20=O20,IF(I20&lt;=N20,N20,I20))</f>
        <v>3316.62</v>
      </c>
      <c r="S20" s="16" t="s">
        <v>76</v>
      </c>
    </row>
    <row r="21" s="1" customFormat="1" ht="40.15" customHeight="1" spans="1:19">
      <c r="A21" s="7">
        <v>61</v>
      </c>
      <c r="B21" s="14">
        <v>6</v>
      </c>
      <c r="C21" s="9" t="s">
        <v>288</v>
      </c>
      <c r="D21" s="10" t="s">
        <v>398</v>
      </c>
      <c r="E21" s="9" t="s">
        <v>550</v>
      </c>
      <c r="F21" s="9" t="s">
        <v>551</v>
      </c>
      <c r="G21" s="9" t="s">
        <v>33</v>
      </c>
      <c r="H21" s="11">
        <v>20</v>
      </c>
      <c r="I21" s="21">
        <v>2538.5</v>
      </c>
      <c r="J21" s="16">
        <f t="shared" si="0"/>
        <v>2558.5</v>
      </c>
      <c r="K21" s="16">
        <v>140.8</v>
      </c>
      <c r="L21" s="16" t="s">
        <v>33</v>
      </c>
      <c r="M21" s="16">
        <v>20</v>
      </c>
      <c r="N21" s="21">
        <v>3067.9</v>
      </c>
      <c r="O21" s="16">
        <f t="shared" si="2"/>
        <v>3087.9</v>
      </c>
      <c r="P21" s="16"/>
      <c r="Q21" s="16">
        <f t="array" ref="Q21">_xlfn.IFS(J21&gt;O21,J21,J21&lt;O21,O21,J21=O21,J21)</f>
        <v>3087.9</v>
      </c>
      <c r="R21" s="22">
        <f t="array" ref="R21">_xlfn.IFS(J21&gt;O21,I21,J21&lt;O21,N21,J21=O21,IF(I21&lt;=N21,N21,I21))</f>
        <v>3067.9</v>
      </c>
      <c r="S21" s="16" t="s">
        <v>76</v>
      </c>
    </row>
    <row r="22" s="1" customFormat="1" ht="40.15" customHeight="1" spans="1:19">
      <c r="A22" s="7">
        <v>31</v>
      </c>
      <c r="B22" s="8">
        <v>70</v>
      </c>
      <c r="C22" s="9" t="s">
        <v>284</v>
      </c>
      <c r="D22" s="10" t="s">
        <v>530</v>
      </c>
      <c r="E22" s="9" t="s">
        <v>552</v>
      </c>
      <c r="F22" s="9" t="s">
        <v>532</v>
      </c>
      <c r="G22" s="9">
        <v>1</v>
      </c>
      <c r="H22" s="12">
        <v>30</v>
      </c>
      <c r="I22" s="13">
        <v>2694.5</v>
      </c>
      <c r="J22" s="16">
        <f t="shared" si="0"/>
        <v>2724.5</v>
      </c>
      <c r="K22" s="16">
        <v>140.1</v>
      </c>
      <c r="L22" s="13">
        <v>2</v>
      </c>
      <c r="M22" s="13">
        <v>0</v>
      </c>
      <c r="N22" s="13">
        <v>0</v>
      </c>
      <c r="O22" s="16">
        <f t="shared" si="2"/>
        <v>0</v>
      </c>
      <c r="P22" s="13"/>
      <c r="Q22" s="16">
        <f t="array" ref="Q22">_xlfn.IFS(J22&gt;O22,J22,J22&lt;O22,O22,J22=O22,J22)</f>
        <v>2724.5</v>
      </c>
      <c r="R22" s="22">
        <f t="array" ref="R22">_xlfn.IFS(J22&gt;O22,I22,J22&lt;O22,N22,J22=O22,IF(I22&lt;=N22,N22,I22))</f>
        <v>2694.5</v>
      </c>
      <c r="S22" s="16" t="s">
        <v>76</v>
      </c>
    </row>
    <row r="23" s="1" customFormat="1" ht="40.15" customHeight="1" spans="1:19">
      <c r="A23" s="7">
        <v>30</v>
      </c>
      <c r="B23" s="8">
        <v>76</v>
      </c>
      <c r="C23" s="9" t="s">
        <v>284</v>
      </c>
      <c r="D23" s="10" t="s">
        <v>64</v>
      </c>
      <c r="E23" s="9" t="s">
        <v>553</v>
      </c>
      <c r="F23" s="9" t="s">
        <v>66</v>
      </c>
      <c r="G23" s="9" t="s">
        <v>33</v>
      </c>
      <c r="H23" s="12">
        <v>100</v>
      </c>
      <c r="I23" s="13">
        <v>2490.23</v>
      </c>
      <c r="J23" s="16">
        <f t="shared" si="0"/>
        <v>2590.23</v>
      </c>
      <c r="K23" s="16">
        <v>134.77</v>
      </c>
      <c r="L23" s="13">
        <v>1</v>
      </c>
      <c r="M23" s="13">
        <v>0</v>
      </c>
      <c r="N23" s="13">
        <v>0</v>
      </c>
      <c r="O23" s="16">
        <f t="shared" si="2"/>
        <v>0</v>
      </c>
      <c r="P23" s="13"/>
      <c r="Q23" s="16">
        <f t="array" ref="Q23">_xlfn.IFS(J23&gt;O23,J23,J23&lt;O23,O23,J23=O23,J23)</f>
        <v>2590.23</v>
      </c>
      <c r="R23" s="22">
        <f t="array" ref="R23">_xlfn.IFS(J23&gt;O23,I23,J23&lt;O23,N23,J23=O23,IF(I23&lt;=N23,N23,I23))</f>
        <v>2490.23</v>
      </c>
      <c r="S23" s="16" t="s">
        <v>76</v>
      </c>
    </row>
    <row r="24" s="1" customFormat="1" ht="40.15" customHeight="1" spans="1:19">
      <c r="A24" s="7">
        <v>4</v>
      </c>
      <c r="B24" s="15">
        <v>7</v>
      </c>
      <c r="C24" s="9" t="s">
        <v>23</v>
      </c>
      <c r="D24" s="10" t="s">
        <v>554</v>
      </c>
      <c r="E24" s="9" t="s">
        <v>555</v>
      </c>
      <c r="F24" s="9" t="s">
        <v>556</v>
      </c>
      <c r="G24" s="9">
        <v>1</v>
      </c>
      <c r="H24" s="11">
        <v>100</v>
      </c>
      <c r="I24" s="21">
        <v>1490.1</v>
      </c>
      <c r="J24" s="16">
        <f t="shared" si="0"/>
        <v>1590.1</v>
      </c>
      <c r="K24" s="16">
        <v>148.5</v>
      </c>
      <c r="L24" s="16">
        <v>1</v>
      </c>
      <c r="M24" s="16">
        <v>90</v>
      </c>
      <c r="N24" s="21">
        <v>2418.9</v>
      </c>
      <c r="O24" s="16">
        <f t="shared" si="2"/>
        <v>2508.9</v>
      </c>
      <c r="P24" s="16"/>
      <c r="Q24" s="16">
        <f t="array" ref="Q24">_xlfn.IFS(J24&gt;O24,J24,J24&lt;O24,O24,J24=O24,J24)</f>
        <v>2508.9</v>
      </c>
      <c r="R24" s="22">
        <f t="array" ref="R24">_xlfn.IFS(J24&gt;O24,I24,J24&lt;O24,N24,J24=O24,IF(I24&lt;=N24,N24,I24))</f>
        <v>2418.9</v>
      </c>
      <c r="S24" s="16" t="s">
        <v>76</v>
      </c>
    </row>
    <row r="25" s="1" customFormat="1" ht="40.15" customHeight="1" spans="1:19">
      <c r="A25" s="7">
        <v>1</v>
      </c>
      <c r="B25" s="8">
        <v>29</v>
      </c>
      <c r="C25" s="9" t="s">
        <v>307</v>
      </c>
      <c r="D25" s="10" t="s">
        <v>535</v>
      </c>
      <c r="E25" s="9" t="s">
        <v>557</v>
      </c>
      <c r="F25" s="9" t="s">
        <v>537</v>
      </c>
      <c r="G25" s="9">
        <v>2</v>
      </c>
      <c r="H25" s="11">
        <v>0</v>
      </c>
      <c r="I25" s="21">
        <v>0</v>
      </c>
      <c r="J25" s="16">
        <f t="shared" si="0"/>
        <v>0</v>
      </c>
      <c r="K25" s="16">
        <v>143.52</v>
      </c>
      <c r="L25" s="16">
        <v>0</v>
      </c>
      <c r="M25" s="16">
        <v>95</v>
      </c>
      <c r="N25" s="21">
        <v>2401.02</v>
      </c>
      <c r="O25" s="16">
        <f t="shared" si="2"/>
        <v>2496.02</v>
      </c>
      <c r="P25" s="16"/>
      <c r="Q25" s="16">
        <f t="array" ref="Q25">_xlfn.IFS(J25&gt;O25,J25,J25&lt;O25,O25,J25=O25,J25)</f>
        <v>2496.02</v>
      </c>
      <c r="R25" s="22">
        <f t="array" ref="R25">_xlfn.IFS(J25&gt;O25,I25,J25&lt;O25,N25,J25=O25,IF(I25&lt;=N25,N25,I25))</f>
        <v>2401.02</v>
      </c>
      <c r="S25" s="16" t="s">
        <v>76</v>
      </c>
    </row>
    <row r="26" s="1" customFormat="1" ht="40.15" customHeight="1" spans="1:19">
      <c r="A26" s="7">
        <v>41</v>
      </c>
      <c r="B26" s="8">
        <v>11</v>
      </c>
      <c r="C26" s="9" t="s">
        <v>288</v>
      </c>
      <c r="D26" s="10" t="s">
        <v>398</v>
      </c>
      <c r="E26" s="9" t="s">
        <v>558</v>
      </c>
      <c r="F26" s="9" t="s">
        <v>559</v>
      </c>
      <c r="G26" s="9">
        <v>2</v>
      </c>
      <c r="H26" s="11">
        <v>0</v>
      </c>
      <c r="I26" s="21">
        <v>0</v>
      </c>
      <c r="J26" s="16">
        <f t="shared" si="0"/>
        <v>0</v>
      </c>
      <c r="K26" s="16">
        <v>139.8</v>
      </c>
      <c r="L26" s="16" t="s">
        <v>33</v>
      </c>
      <c r="M26" s="16">
        <v>60</v>
      </c>
      <c r="N26" s="21">
        <v>2254.5</v>
      </c>
      <c r="O26" s="16">
        <f t="shared" si="2"/>
        <v>2314.5</v>
      </c>
      <c r="P26" s="16"/>
      <c r="Q26" s="16">
        <f t="array" ref="Q26">_xlfn.IFS(J26&gt;O26,J26,J26&lt;O26,O26,J26=O26,J26)</f>
        <v>2314.5</v>
      </c>
      <c r="R26" s="22">
        <f t="array" ref="R26">_xlfn.IFS(J26&gt;O26,I26,J26&lt;O26,N26,J26=O26,IF(I26&lt;=N26,N26,I26))</f>
        <v>2254.5</v>
      </c>
      <c r="S26" s="16" t="s">
        <v>76</v>
      </c>
    </row>
    <row r="27" s="1" customFormat="1" ht="40.15" customHeight="1" spans="1:19">
      <c r="A27" s="7">
        <v>21</v>
      </c>
      <c r="B27" s="8">
        <v>24</v>
      </c>
      <c r="C27" s="9" t="s">
        <v>295</v>
      </c>
      <c r="D27" s="10" t="s">
        <v>560</v>
      </c>
      <c r="E27" s="9" t="s">
        <v>561</v>
      </c>
      <c r="F27" s="9" t="s">
        <v>562</v>
      </c>
      <c r="G27" s="9" t="s">
        <v>33</v>
      </c>
      <c r="H27" s="11">
        <v>40</v>
      </c>
      <c r="I27" s="21">
        <v>2203.5</v>
      </c>
      <c r="J27" s="16">
        <f t="shared" si="0"/>
        <v>2243.5</v>
      </c>
      <c r="K27" s="16">
        <v>142.6</v>
      </c>
      <c r="L27" s="16" t="s">
        <v>33</v>
      </c>
      <c r="M27" s="16">
        <v>15</v>
      </c>
      <c r="N27" s="21">
        <v>0</v>
      </c>
      <c r="O27" s="16">
        <v>15</v>
      </c>
      <c r="P27" s="16"/>
      <c r="Q27" s="16">
        <f t="array" ref="Q27">_xlfn.IFS(J27&gt;O27,J27,J27&lt;O27,O27,J27=O27,J27)</f>
        <v>2243.5</v>
      </c>
      <c r="R27" s="22">
        <f t="array" ref="R27">_xlfn.IFS(J27&gt;O27,I27,J27&lt;O27,N27,J27=O27,IF(I27&lt;=N27,N27,I27))</f>
        <v>2203.5</v>
      </c>
      <c r="S27" s="16" t="s">
        <v>76</v>
      </c>
    </row>
    <row r="28" s="1" customFormat="1" ht="40.15" customHeight="1" spans="1:19">
      <c r="A28" s="7">
        <v>25</v>
      </c>
      <c r="B28" s="8">
        <v>31</v>
      </c>
      <c r="C28" s="9" t="s">
        <v>401</v>
      </c>
      <c r="D28" s="10" t="s">
        <v>563</v>
      </c>
      <c r="E28" s="9" t="s">
        <v>564</v>
      </c>
      <c r="F28" s="9" t="s">
        <v>565</v>
      </c>
      <c r="G28" s="9">
        <v>0</v>
      </c>
      <c r="H28" s="11">
        <v>40</v>
      </c>
      <c r="I28" s="21">
        <v>1500.2</v>
      </c>
      <c r="J28" s="16">
        <f t="shared" si="0"/>
        <v>1540.2</v>
      </c>
      <c r="K28" s="16">
        <v>134.64</v>
      </c>
      <c r="L28" s="16">
        <v>0</v>
      </c>
      <c r="M28" s="16">
        <v>30</v>
      </c>
      <c r="N28" s="21">
        <v>2199.2</v>
      </c>
      <c r="O28" s="16">
        <f t="shared" ref="O28:O35" si="3">M28+N28</f>
        <v>2229.2</v>
      </c>
      <c r="P28" s="16"/>
      <c r="Q28" s="16">
        <f t="array" ref="Q28">_xlfn.IFS(J28&gt;O28,J28,J28&lt;O28,O28,J28=O28,J28)</f>
        <v>2229.2</v>
      </c>
      <c r="R28" s="22">
        <f t="array" ref="R28">_xlfn.IFS(J28&gt;O28,I28,J28&lt;O28,N28,J28=O28,IF(I28&lt;=N28,N28,I28))</f>
        <v>2199.2</v>
      </c>
      <c r="S28" s="16" t="s">
        <v>76</v>
      </c>
    </row>
    <row r="29" s="1" customFormat="1" ht="40.15" customHeight="1" spans="1:19">
      <c r="A29" s="7">
        <v>26</v>
      </c>
      <c r="B29" s="8">
        <v>73</v>
      </c>
      <c r="C29" s="9" t="s">
        <v>295</v>
      </c>
      <c r="D29" s="10" t="s">
        <v>566</v>
      </c>
      <c r="E29" s="9" t="s">
        <v>567</v>
      </c>
      <c r="F29" s="9" t="s">
        <v>568</v>
      </c>
      <c r="G29" s="9">
        <v>2</v>
      </c>
      <c r="H29" s="12">
        <v>0</v>
      </c>
      <c r="I29" s="13">
        <v>0</v>
      </c>
      <c r="J29" s="16">
        <f t="shared" si="0"/>
        <v>0</v>
      </c>
      <c r="K29" s="16">
        <v>140.9</v>
      </c>
      <c r="L29" s="13">
        <v>1</v>
      </c>
      <c r="M29" s="13">
        <v>20</v>
      </c>
      <c r="N29" s="13">
        <v>2134.35</v>
      </c>
      <c r="O29" s="16">
        <f t="shared" si="3"/>
        <v>2154.35</v>
      </c>
      <c r="P29" s="13"/>
      <c r="Q29" s="16">
        <f t="array" ref="Q29">_xlfn.IFS(J29&gt;O29,J29,J29&lt;O29,O29,J29=O29,J29)</f>
        <v>2154.35</v>
      </c>
      <c r="R29" s="22">
        <f t="array" ref="R29">_xlfn.IFS(J29&gt;O29,I29,J29&lt;O29,N29,J29=O29,IF(I29&lt;=N29,N29,I29))</f>
        <v>2134.35</v>
      </c>
      <c r="S29" s="16" t="s">
        <v>76</v>
      </c>
    </row>
    <row r="30" s="1" customFormat="1" ht="40.15" customHeight="1" spans="1:19">
      <c r="A30" s="7">
        <v>18</v>
      </c>
      <c r="B30" s="14">
        <v>3</v>
      </c>
      <c r="C30" s="9" t="s">
        <v>284</v>
      </c>
      <c r="D30" s="10" t="s">
        <v>64</v>
      </c>
      <c r="E30" s="9" t="s">
        <v>569</v>
      </c>
      <c r="F30" s="9" t="s">
        <v>66</v>
      </c>
      <c r="G30" s="9">
        <v>1</v>
      </c>
      <c r="H30" s="11">
        <v>100</v>
      </c>
      <c r="I30" s="21">
        <v>1995</v>
      </c>
      <c r="J30" s="16">
        <f t="shared" si="0"/>
        <v>2095</v>
      </c>
      <c r="K30" s="16">
        <v>150</v>
      </c>
      <c r="L30" s="16">
        <v>2</v>
      </c>
      <c r="M30" s="16">
        <v>0</v>
      </c>
      <c r="N30" s="21">
        <v>0</v>
      </c>
      <c r="O30" s="16">
        <f t="shared" si="3"/>
        <v>0</v>
      </c>
      <c r="P30" s="16"/>
      <c r="Q30" s="16">
        <f t="array" ref="Q30">_xlfn.IFS(J30&gt;O30,J30,J30&lt;O30,O30,J30=O30,J30)</f>
        <v>2095</v>
      </c>
      <c r="R30" s="22">
        <f t="array" ref="R30">_xlfn.IFS(J30&gt;O30,I30,J30&lt;O30,N30,J30=O30,IF(I30&lt;=N30,N30,I30))</f>
        <v>1995</v>
      </c>
      <c r="S30" s="16" t="s">
        <v>76</v>
      </c>
    </row>
    <row r="31" s="1" customFormat="1" ht="40.15" customHeight="1" spans="1:19">
      <c r="A31" s="7">
        <v>32</v>
      </c>
      <c r="B31" s="13">
        <v>52</v>
      </c>
      <c r="C31" s="9" t="s">
        <v>23</v>
      </c>
      <c r="D31" s="10" t="s">
        <v>292</v>
      </c>
      <c r="E31" s="9" t="s">
        <v>570</v>
      </c>
      <c r="F31" s="9" t="s">
        <v>571</v>
      </c>
      <c r="G31" s="9">
        <v>2</v>
      </c>
      <c r="H31" s="11">
        <v>0</v>
      </c>
      <c r="I31" s="21">
        <v>0</v>
      </c>
      <c r="J31" s="16">
        <f t="shared" si="0"/>
        <v>0</v>
      </c>
      <c r="K31" s="16">
        <v>116.18</v>
      </c>
      <c r="L31" s="16">
        <v>0</v>
      </c>
      <c r="M31" s="16">
        <v>90</v>
      </c>
      <c r="N31" s="21">
        <v>2000</v>
      </c>
      <c r="O31" s="16">
        <f t="shared" si="3"/>
        <v>2090</v>
      </c>
      <c r="P31" s="16"/>
      <c r="Q31" s="16">
        <f t="array" ref="Q31">_xlfn.IFS(J31&gt;O31,J31,J31&lt;O31,O31,J31=O31,J31)</f>
        <v>2090</v>
      </c>
      <c r="R31" s="22">
        <f t="array" ref="R31">_xlfn.IFS(J31&gt;O31,I31,J31&lt;O31,N31,J31=O31,IF(I31&lt;=N31,N31,I31))</f>
        <v>2000</v>
      </c>
      <c r="S31" s="16" t="s">
        <v>76</v>
      </c>
    </row>
    <row r="32" s="1" customFormat="1" ht="40.15" customHeight="1" spans="1:19">
      <c r="A32" s="7">
        <v>28</v>
      </c>
      <c r="B32" s="8">
        <v>14</v>
      </c>
      <c r="C32" s="9" t="s">
        <v>418</v>
      </c>
      <c r="D32" s="10" t="s">
        <v>572</v>
      </c>
      <c r="E32" s="9" t="s">
        <v>573</v>
      </c>
      <c r="F32" s="9" t="s">
        <v>574</v>
      </c>
      <c r="G32" s="9" t="s">
        <v>33</v>
      </c>
      <c r="H32" s="11">
        <v>50</v>
      </c>
      <c r="I32" s="21">
        <v>1212.7</v>
      </c>
      <c r="J32" s="16">
        <f t="shared" si="0"/>
        <v>1262.7</v>
      </c>
      <c r="K32" s="16">
        <v>143.1</v>
      </c>
      <c r="L32" s="16" t="s">
        <v>33</v>
      </c>
      <c r="M32" s="16">
        <v>40</v>
      </c>
      <c r="N32" s="21">
        <v>2036.1</v>
      </c>
      <c r="O32" s="16">
        <f t="shared" si="3"/>
        <v>2076.1</v>
      </c>
      <c r="P32" s="16"/>
      <c r="Q32" s="16">
        <f t="array" ref="Q32">_xlfn.IFS(J32&gt;O32,J32,J32&lt;O32,O32,J32=O32,J32)</f>
        <v>2076.1</v>
      </c>
      <c r="R32" s="22">
        <f t="array" ref="R32">_xlfn.IFS(J32&gt;O32,I32,J32&lt;O32,N32,J32=O32,IF(I32&lt;=N32,N32,I32))</f>
        <v>2036.1</v>
      </c>
      <c r="S32" s="16" t="s">
        <v>76</v>
      </c>
    </row>
    <row r="33" s="1" customFormat="1" ht="40.15" customHeight="1" spans="1:19">
      <c r="A33" s="7">
        <v>43</v>
      </c>
      <c r="B33" s="8">
        <v>35</v>
      </c>
      <c r="C33" s="9" t="s">
        <v>295</v>
      </c>
      <c r="D33" s="10" t="s">
        <v>566</v>
      </c>
      <c r="E33" s="9" t="s">
        <v>575</v>
      </c>
      <c r="F33" s="9" t="s">
        <v>576</v>
      </c>
      <c r="G33" s="9">
        <v>2</v>
      </c>
      <c r="H33" s="11">
        <v>0</v>
      </c>
      <c r="I33" s="21">
        <v>0</v>
      </c>
      <c r="J33" s="16">
        <f t="shared" si="0"/>
        <v>0</v>
      </c>
      <c r="K33" s="16">
        <v>144.58</v>
      </c>
      <c r="L33" s="16">
        <v>0</v>
      </c>
      <c r="M33" s="16">
        <v>45</v>
      </c>
      <c r="N33" s="21">
        <v>1795.11</v>
      </c>
      <c r="O33" s="16">
        <f t="shared" si="3"/>
        <v>1840.11</v>
      </c>
      <c r="P33" s="16"/>
      <c r="Q33" s="16">
        <f t="array" ref="Q33">_xlfn.IFS(J33&gt;O33,J33,J33&lt;O33,O33,J33=O33,J33)</f>
        <v>1840.11</v>
      </c>
      <c r="R33" s="22">
        <f t="array" ref="R33">_xlfn.IFS(J33&gt;O33,I33,J33&lt;O33,N33,J33=O33,IF(I33&lt;=N33,N33,I33))</f>
        <v>1795.11</v>
      </c>
      <c r="S33" s="16" t="s">
        <v>76</v>
      </c>
    </row>
    <row r="34" s="1" customFormat="1" ht="40.15" customHeight="1" spans="1:19">
      <c r="A34" s="7">
        <v>14</v>
      </c>
      <c r="B34" s="8">
        <v>27</v>
      </c>
      <c r="C34" s="9" t="s">
        <v>295</v>
      </c>
      <c r="D34" s="10" t="s">
        <v>577</v>
      </c>
      <c r="E34" s="9" t="s">
        <v>578</v>
      </c>
      <c r="F34" s="9" t="s">
        <v>579</v>
      </c>
      <c r="G34" s="9">
        <v>1</v>
      </c>
      <c r="H34" s="11">
        <v>20</v>
      </c>
      <c r="I34" s="21">
        <v>1788.4</v>
      </c>
      <c r="J34" s="16">
        <f t="shared" si="0"/>
        <v>1808.4</v>
      </c>
      <c r="K34" s="16">
        <v>138.81</v>
      </c>
      <c r="L34" s="16">
        <v>2</v>
      </c>
      <c r="M34" s="16">
        <v>0</v>
      </c>
      <c r="N34" s="21">
        <v>0</v>
      </c>
      <c r="O34" s="16">
        <f t="shared" si="3"/>
        <v>0</v>
      </c>
      <c r="P34" s="16"/>
      <c r="Q34" s="16">
        <f t="array" ref="Q34">_xlfn.IFS(J34&gt;O34,J34,J34&lt;O34,O34,J34=O34,J34)</f>
        <v>1808.4</v>
      </c>
      <c r="R34" s="22">
        <f t="array" ref="R34">_xlfn.IFS(J34&gt;O34,I34,J34&lt;O34,N34,J34=O34,IF(I34&lt;=N34,N34,I34))</f>
        <v>1788.4</v>
      </c>
      <c r="S34" s="16" t="s">
        <v>76</v>
      </c>
    </row>
    <row r="35" s="1" customFormat="1" ht="40.15" customHeight="1" spans="1:19">
      <c r="A35" s="7">
        <v>77</v>
      </c>
      <c r="B35" s="15">
        <v>2</v>
      </c>
      <c r="C35" s="9" t="s">
        <v>23</v>
      </c>
      <c r="D35" s="10" t="s">
        <v>580</v>
      </c>
      <c r="E35" s="9" t="s">
        <v>581</v>
      </c>
      <c r="F35" s="9" t="s">
        <v>582</v>
      </c>
      <c r="G35" s="16" t="s">
        <v>33</v>
      </c>
      <c r="H35" s="11">
        <v>100</v>
      </c>
      <c r="I35" s="21">
        <v>1361</v>
      </c>
      <c r="J35" s="16">
        <f t="shared" si="0"/>
        <v>1461</v>
      </c>
      <c r="K35" s="16">
        <v>148.2</v>
      </c>
      <c r="L35" s="16" t="s">
        <v>33</v>
      </c>
      <c r="M35" s="9">
        <v>100</v>
      </c>
      <c r="N35" s="21">
        <v>1699.4</v>
      </c>
      <c r="O35" s="16">
        <f t="shared" si="3"/>
        <v>1799.4</v>
      </c>
      <c r="P35" s="16"/>
      <c r="Q35" s="16">
        <f t="array" ref="Q35">_xlfn.IFS(J35&gt;O35,J35,J35&lt;O35,O35,J35=O35,J35)</f>
        <v>1799.4</v>
      </c>
      <c r="R35" s="22">
        <f t="array" ref="R35">_xlfn.IFS(J35&gt;O35,I35,J35&lt;O35,N35,J35=O35,IF(I35&lt;=N35,N35,I35))</f>
        <v>1699.4</v>
      </c>
      <c r="S35" s="16" t="s">
        <v>76</v>
      </c>
    </row>
    <row r="36" s="1" customFormat="1" ht="40.15" customHeight="1" spans="1:19">
      <c r="A36" s="7">
        <v>5</v>
      </c>
      <c r="B36" s="8">
        <v>17</v>
      </c>
      <c r="C36" s="9" t="s">
        <v>288</v>
      </c>
      <c r="D36" s="10" t="s">
        <v>583</v>
      </c>
      <c r="E36" s="9" t="s">
        <v>584</v>
      </c>
      <c r="F36" s="9" t="s">
        <v>585</v>
      </c>
      <c r="G36" s="9" t="s">
        <v>33</v>
      </c>
      <c r="H36" s="11">
        <v>20</v>
      </c>
      <c r="I36" s="21">
        <v>1598.6</v>
      </c>
      <c r="J36" s="16">
        <f t="shared" si="0"/>
        <v>1618.6</v>
      </c>
      <c r="K36" s="16">
        <v>147.2</v>
      </c>
      <c r="L36" s="16" t="s">
        <v>33</v>
      </c>
      <c r="M36" s="16">
        <v>20</v>
      </c>
      <c r="N36" s="21">
        <v>1769.7</v>
      </c>
      <c r="O36" s="16">
        <v>1789.7</v>
      </c>
      <c r="P36" s="16"/>
      <c r="Q36" s="16">
        <f t="array" ref="Q36">_xlfn.IFS(J36&gt;O36,J36,J36&lt;O36,O36,J36=O36,J36)</f>
        <v>1789.7</v>
      </c>
      <c r="R36" s="22">
        <f t="array" ref="R36">_xlfn.IFS(J36&gt;O36,I36,J36&lt;O36,N36,J36=O36,IF(I36&lt;=N36,N36,I36))</f>
        <v>1769.7</v>
      </c>
      <c r="S36" s="16" t="s">
        <v>76</v>
      </c>
    </row>
    <row r="37" s="1" customFormat="1" ht="40.15" customHeight="1" spans="1:19">
      <c r="A37" s="7">
        <v>75</v>
      </c>
      <c r="B37" s="8">
        <v>36</v>
      </c>
      <c r="C37" s="9" t="s">
        <v>418</v>
      </c>
      <c r="D37" s="10" t="s">
        <v>572</v>
      </c>
      <c r="E37" s="9" t="s">
        <v>586</v>
      </c>
      <c r="F37" s="9" t="s">
        <v>574</v>
      </c>
      <c r="G37" s="9">
        <v>0</v>
      </c>
      <c r="H37" s="11">
        <v>100</v>
      </c>
      <c r="I37" s="21">
        <v>1630.71</v>
      </c>
      <c r="J37" s="16">
        <f t="shared" si="0"/>
        <v>1730.71</v>
      </c>
      <c r="K37" s="16">
        <v>146.63</v>
      </c>
      <c r="L37" s="16">
        <v>0</v>
      </c>
      <c r="M37" s="16">
        <v>15</v>
      </c>
      <c r="N37" s="21">
        <v>0</v>
      </c>
      <c r="O37" s="16">
        <f>M37+N37</f>
        <v>15</v>
      </c>
      <c r="P37" s="16"/>
      <c r="Q37" s="16">
        <f t="array" ref="Q37">_xlfn.IFS(J37&gt;O37,J37,J37&lt;O37,O37,J37=O37,J37)</f>
        <v>1730.71</v>
      </c>
      <c r="R37" s="22">
        <f t="array" ref="R37">_xlfn.IFS(J37&gt;O37,I37,J37&lt;O37,N37,J37=O37,IF(I37&lt;=N37,N37,I37))</f>
        <v>1630.71</v>
      </c>
      <c r="S37" s="16" t="s">
        <v>76</v>
      </c>
    </row>
    <row r="38" s="1" customFormat="1" ht="40.15" customHeight="1" spans="1:19">
      <c r="A38" s="7">
        <v>20</v>
      </c>
      <c r="B38" s="8">
        <v>25</v>
      </c>
      <c r="C38" s="9" t="s">
        <v>307</v>
      </c>
      <c r="D38" s="10" t="s">
        <v>587</v>
      </c>
      <c r="E38" s="9" t="s">
        <v>588</v>
      </c>
      <c r="F38" s="9" t="s">
        <v>589</v>
      </c>
      <c r="G38" s="9" t="s">
        <v>33</v>
      </c>
      <c r="H38" s="11">
        <v>60</v>
      </c>
      <c r="I38" s="21">
        <v>1414.8</v>
      </c>
      <c r="J38" s="16">
        <f t="shared" si="0"/>
        <v>1474.8</v>
      </c>
      <c r="K38" s="16">
        <v>148.7</v>
      </c>
      <c r="L38" s="16" t="s">
        <v>33</v>
      </c>
      <c r="M38" s="16">
        <v>15</v>
      </c>
      <c r="N38" s="21">
        <v>0</v>
      </c>
      <c r="O38" s="16">
        <v>15</v>
      </c>
      <c r="P38" s="16"/>
      <c r="Q38" s="16">
        <f t="array" ref="Q38">_xlfn.IFS(J38&gt;O38,J38,J38&lt;O38,O38,J38=O38,J38)</f>
        <v>1474.8</v>
      </c>
      <c r="R38" s="22">
        <f t="array" ref="R38">_xlfn.IFS(J38&gt;O38,I38,J38&lt;O38,N38,J38=O38,IF(I38&lt;=N38,N38,I38))</f>
        <v>1414.8</v>
      </c>
      <c r="S38" s="16" t="s">
        <v>76</v>
      </c>
    </row>
    <row r="39" s="1" customFormat="1" ht="40.15" customHeight="1" spans="1:19">
      <c r="A39" s="7">
        <v>68</v>
      </c>
      <c r="B39" s="8">
        <v>63</v>
      </c>
      <c r="C39" s="9" t="s">
        <v>18</v>
      </c>
      <c r="D39" s="10" t="s">
        <v>590</v>
      </c>
      <c r="E39" s="9" t="s">
        <v>591</v>
      </c>
      <c r="F39" s="9" t="s">
        <v>592</v>
      </c>
      <c r="G39" s="9" t="s">
        <v>33</v>
      </c>
      <c r="H39" s="9">
        <v>20</v>
      </c>
      <c r="I39" s="21">
        <v>600</v>
      </c>
      <c r="J39" s="16">
        <f t="shared" si="0"/>
        <v>620</v>
      </c>
      <c r="K39" s="16">
        <v>128.84</v>
      </c>
      <c r="L39" s="16">
        <v>1</v>
      </c>
      <c r="M39" s="16">
        <v>40</v>
      </c>
      <c r="N39" s="21">
        <v>1399.63</v>
      </c>
      <c r="O39" s="16">
        <f>M39+N39</f>
        <v>1439.63</v>
      </c>
      <c r="P39" s="16"/>
      <c r="Q39" s="16">
        <f t="array" ref="Q39">_xlfn.IFS(J39&gt;O39,J39,J39&lt;O39,O39,J39=O39,J39)</f>
        <v>1439.63</v>
      </c>
      <c r="R39" s="22">
        <f t="array" ref="R39">_xlfn.IFS(J39&gt;O39,I39,J39&lt;O39,N39,J39=O39,IF(I39&lt;=N39,N39,I39))</f>
        <v>1399.63</v>
      </c>
      <c r="S39" s="16" t="s">
        <v>76</v>
      </c>
    </row>
    <row r="40" s="1" customFormat="1" ht="40.15" customHeight="1" spans="1:19">
      <c r="A40" s="7">
        <v>59</v>
      </c>
      <c r="B40" s="14">
        <v>1</v>
      </c>
      <c r="C40" s="9" t="s">
        <v>401</v>
      </c>
      <c r="D40" s="10" t="s">
        <v>593</v>
      </c>
      <c r="E40" s="9" t="s">
        <v>594</v>
      </c>
      <c r="F40" s="9" t="s">
        <v>595</v>
      </c>
      <c r="G40" s="9" t="s">
        <v>33</v>
      </c>
      <c r="H40" s="11">
        <v>20</v>
      </c>
      <c r="I40" s="21">
        <v>1164.8</v>
      </c>
      <c r="J40" s="16">
        <f t="shared" si="0"/>
        <v>1184.8</v>
      </c>
      <c r="K40" s="16">
        <v>139.4</v>
      </c>
      <c r="L40" s="16">
        <v>2</v>
      </c>
      <c r="M40" s="16">
        <v>0</v>
      </c>
      <c r="N40" s="21">
        <v>0</v>
      </c>
      <c r="O40" s="16">
        <f>M40+N40</f>
        <v>0</v>
      </c>
      <c r="P40" s="16"/>
      <c r="Q40" s="16">
        <f t="array" ref="Q40">_xlfn.IFS(J40&gt;O40,J40,J40&lt;O40,O40,J40=O40,J40)</f>
        <v>1184.8</v>
      </c>
      <c r="R40" s="22">
        <f t="array" ref="R40">_xlfn.IFS(J40&gt;O40,I40,J40&lt;O40,N40,J40=O40,IF(I40&lt;=N40,N40,I40))</f>
        <v>1164.8</v>
      </c>
      <c r="S40" s="16" t="s">
        <v>76</v>
      </c>
    </row>
    <row r="41" s="1" customFormat="1" ht="40.15" customHeight="1" spans="1:19">
      <c r="A41" s="7">
        <v>70</v>
      </c>
      <c r="B41" s="8">
        <v>47</v>
      </c>
      <c r="C41" s="9" t="s">
        <v>401</v>
      </c>
      <c r="D41" s="10" t="s">
        <v>563</v>
      </c>
      <c r="E41" s="9" t="s">
        <v>596</v>
      </c>
      <c r="F41" s="9" t="s">
        <v>597</v>
      </c>
      <c r="G41" s="9">
        <v>2</v>
      </c>
      <c r="H41" s="11">
        <v>0</v>
      </c>
      <c r="I41" s="21">
        <v>0</v>
      </c>
      <c r="J41" s="16">
        <f t="shared" si="0"/>
        <v>0</v>
      </c>
      <c r="K41" s="16">
        <v>141.02</v>
      </c>
      <c r="L41" s="16">
        <v>0</v>
      </c>
      <c r="M41" s="16">
        <v>100</v>
      </c>
      <c r="N41" s="21">
        <v>1050.63</v>
      </c>
      <c r="O41" s="16">
        <f>M41+N41</f>
        <v>1150.63</v>
      </c>
      <c r="P41" s="16"/>
      <c r="Q41" s="16">
        <f t="array" ref="Q41">_xlfn.IFS(J41&gt;O41,J41,J41&lt;O41,O41,J41=O41,J41)</f>
        <v>1150.63</v>
      </c>
      <c r="R41" s="22">
        <f t="array" ref="R41">_xlfn.IFS(J41&gt;O41,I41,J41&lt;O41,N41,J41=O41,IF(I41&lt;=N41,N41,I41))</f>
        <v>1050.63</v>
      </c>
      <c r="S41" s="16" t="s">
        <v>76</v>
      </c>
    </row>
    <row r="42" s="1" customFormat="1" ht="40.15" customHeight="1" spans="1:19">
      <c r="A42" s="7">
        <v>54</v>
      </c>
      <c r="B42" s="8">
        <v>74</v>
      </c>
      <c r="C42" s="9" t="s">
        <v>18</v>
      </c>
      <c r="D42" s="10" t="s">
        <v>598</v>
      </c>
      <c r="E42" s="9" t="s">
        <v>599</v>
      </c>
      <c r="F42" s="9" t="s">
        <v>600</v>
      </c>
      <c r="G42" s="9" t="s">
        <v>33</v>
      </c>
      <c r="H42" s="12">
        <v>100</v>
      </c>
      <c r="I42" s="13">
        <v>899.26</v>
      </c>
      <c r="J42" s="16">
        <f t="shared" si="0"/>
        <v>999.26</v>
      </c>
      <c r="K42" s="16">
        <v>143.02</v>
      </c>
      <c r="L42" s="13">
        <v>1</v>
      </c>
      <c r="M42" s="13">
        <v>15</v>
      </c>
      <c r="N42" s="13">
        <v>0</v>
      </c>
      <c r="O42" s="16">
        <f>M42+N42</f>
        <v>15</v>
      </c>
      <c r="P42" s="13"/>
      <c r="Q42" s="16">
        <f t="array" ref="Q42">_xlfn.IFS(J42&gt;O42,J42,J42&lt;O42,O42,J42=O42,J42)</f>
        <v>999.26</v>
      </c>
      <c r="R42" s="22">
        <f t="array" ref="R42">_xlfn.IFS(J42&gt;O42,I42,J42&lt;O42,N42,J42=O42,IF(I42&lt;=N42,N42,I42))</f>
        <v>899.26</v>
      </c>
      <c r="S42" s="16" t="s">
        <v>168</v>
      </c>
    </row>
    <row r="43" s="1" customFormat="1" ht="40.15" customHeight="1" spans="1:19">
      <c r="A43" s="7">
        <v>17</v>
      </c>
      <c r="B43" s="8">
        <v>75</v>
      </c>
      <c r="C43" s="9" t="s">
        <v>288</v>
      </c>
      <c r="D43" s="10" t="s">
        <v>601</v>
      </c>
      <c r="E43" s="9" t="s">
        <v>602</v>
      </c>
      <c r="F43" s="9" t="s">
        <v>603</v>
      </c>
      <c r="G43" s="9" t="s">
        <v>33</v>
      </c>
      <c r="H43" s="12">
        <v>100</v>
      </c>
      <c r="I43" s="13">
        <v>813.87</v>
      </c>
      <c r="J43" s="16">
        <f t="shared" si="0"/>
        <v>913.87</v>
      </c>
      <c r="K43" s="16">
        <v>144.19</v>
      </c>
      <c r="L43" s="13">
        <v>2</v>
      </c>
      <c r="M43" s="13">
        <v>0</v>
      </c>
      <c r="N43" s="13">
        <v>0</v>
      </c>
      <c r="O43" s="16">
        <f>M43+N43</f>
        <v>0</v>
      </c>
      <c r="P43" s="13"/>
      <c r="Q43" s="16">
        <f t="array" ref="Q43">_xlfn.IFS(J43&gt;O43,J43,J43&lt;O43,O43,J43=O43,J43)</f>
        <v>913.87</v>
      </c>
      <c r="R43" s="22">
        <f t="array" ref="R43">_xlfn.IFS(J43&gt;O43,I43,J43&lt;O43,N43,J43=O43,IF(I43&lt;=N43,N43,I43))</f>
        <v>813.87</v>
      </c>
      <c r="S43" s="16" t="s">
        <v>168</v>
      </c>
    </row>
    <row r="44" s="1" customFormat="1" ht="40.15" customHeight="1" spans="1:19">
      <c r="A44" s="7">
        <v>35</v>
      </c>
      <c r="B44" s="8">
        <v>16</v>
      </c>
      <c r="C44" s="9" t="s">
        <v>401</v>
      </c>
      <c r="D44" s="10" t="s">
        <v>593</v>
      </c>
      <c r="E44" s="9" t="s">
        <v>604</v>
      </c>
      <c r="F44" s="9" t="s">
        <v>605</v>
      </c>
      <c r="G44" s="9" t="s">
        <v>33</v>
      </c>
      <c r="H44" s="11">
        <v>15</v>
      </c>
      <c r="I44" s="21">
        <v>0</v>
      </c>
      <c r="J44" s="16">
        <v>15</v>
      </c>
      <c r="K44" s="16">
        <v>131.3</v>
      </c>
      <c r="L44" s="16" t="s">
        <v>33</v>
      </c>
      <c r="M44" s="16">
        <v>100</v>
      </c>
      <c r="N44" s="21">
        <v>786.8</v>
      </c>
      <c r="O44" s="16">
        <v>886.8</v>
      </c>
      <c r="P44" s="16"/>
      <c r="Q44" s="16">
        <f t="array" ref="Q44">_xlfn.IFS(J44&gt;O44,J44,J44&lt;O44,O44,J44=O44,J44)</f>
        <v>886.8</v>
      </c>
      <c r="R44" s="22">
        <f t="array" ref="R44">_xlfn.IFS(J44&gt;O44,I44,J44&lt;O44,N44,J44=O44,IF(I44&lt;=N44,N44,I44))</f>
        <v>786.8</v>
      </c>
      <c r="S44" s="16" t="s">
        <v>168</v>
      </c>
    </row>
    <row r="45" s="1" customFormat="1" ht="40.15" customHeight="1" spans="1:19">
      <c r="A45" s="7">
        <v>38</v>
      </c>
      <c r="B45" s="8">
        <v>42</v>
      </c>
      <c r="C45" s="9" t="s">
        <v>380</v>
      </c>
      <c r="D45" s="10" t="s">
        <v>489</v>
      </c>
      <c r="E45" s="9" t="s">
        <v>606</v>
      </c>
      <c r="F45" s="9" t="s">
        <v>607</v>
      </c>
      <c r="G45" s="9">
        <v>0</v>
      </c>
      <c r="H45" s="11">
        <v>100</v>
      </c>
      <c r="I45" s="21">
        <v>783.57</v>
      </c>
      <c r="J45" s="16">
        <f>H45+I45</f>
        <v>883.57</v>
      </c>
      <c r="K45" s="16">
        <v>140.79</v>
      </c>
      <c r="L45" s="16">
        <v>2</v>
      </c>
      <c r="M45" s="16">
        <v>0</v>
      </c>
      <c r="N45" s="21">
        <v>0</v>
      </c>
      <c r="O45" s="16">
        <f>M45+N45</f>
        <v>0</v>
      </c>
      <c r="P45" s="16"/>
      <c r="Q45" s="16">
        <f t="array" ref="Q45">_xlfn.IFS(J45&gt;O45,J45,J45&lt;O45,O45,J45=O45,J45)</f>
        <v>883.57</v>
      </c>
      <c r="R45" s="22">
        <f t="array" ref="R45">_xlfn.IFS(J45&gt;O45,I45,J45&lt;O45,N45,J45=O45,IF(I45&lt;=N45,N45,I45))</f>
        <v>783.57</v>
      </c>
      <c r="S45" s="16" t="s">
        <v>168</v>
      </c>
    </row>
    <row r="46" s="1" customFormat="1" ht="40.15" customHeight="1" spans="1:19">
      <c r="A46" s="7">
        <v>36</v>
      </c>
      <c r="B46" s="8">
        <v>23</v>
      </c>
      <c r="C46" s="9" t="s">
        <v>288</v>
      </c>
      <c r="D46" s="10" t="s">
        <v>608</v>
      </c>
      <c r="E46" s="9" t="s">
        <v>609</v>
      </c>
      <c r="F46" s="9" t="s">
        <v>610</v>
      </c>
      <c r="G46" s="9" t="s">
        <v>33</v>
      </c>
      <c r="H46" s="11">
        <v>15</v>
      </c>
      <c r="I46" s="21">
        <v>0</v>
      </c>
      <c r="J46" s="16">
        <v>15</v>
      </c>
      <c r="K46" s="16">
        <v>137.4</v>
      </c>
      <c r="L46" s="16" t="s">
        <v>33</v>
      </c>
      <c r="M46" s="16">
        <v>50</v>
      </c>
      <c r="N46" s="21">
        <v>799.6</v>
      </c>
      <c r="O46" s="16">
        <v>849.6</v>
      </c>
      <c r="P46" s="16"/>
      <c r="Q46" s="16">
        <f t="array" ref="Q46">_xlfn.IFS(J46&gt;O46,J46,J46&lt;O46,O46,J46=O46,J46)</f>
        <v>849.6</v>
      </c>
      <c r="R46" s="22">
        <f t="array" ref="R46">_xlfn.IFS(J46&gt;O46,I46,J46&lt;O46,N46,J46=O46,IF(I46&lt;=N46,N46,I46))</f>
        <v>799.6</v>
      </c>
      <c r="S46" s="16" t="s">
        <v>168</v>
      </c>
    </row>
    <row r="47" s="1" customFormat="1" ht="40.15" customHeight="1" spans="1:19">
      <c r="A47" s="7">
        <v>13</v>
      </c>
      <c r="B47" s="8">
        <v>61</v>
      </c>
      <c r="C47" s="9" t="s">
        <v>380</v>
      </c>
      <c r="D47" s="10" t="s">
        <v>611</v>
      </c>
      <c r="E47" s="9" t="s">
        <v>612</v>
      </c>
      <c r="F47" s="9" t="s">
        <v>613</v>
      </c>
      <c r="G47" s="9" t="s">
        <v>33</v>
      </c>
      <c r="H47" s="9">
        <v>20</v>
      </c>
      <c r="I47" s="21">
        <v>800.15</v>
      </c>
      <c r="J47" s="16">
        <f t="shared" ref="J47:J70" si="4">H47+I47</f>
        <v>820.15</v>
      </c>
      <c r="K47" s="16">
        <v>147.44</v>
      </c>
      <c r="L47" s="16" t="s">
        <v>614</v>
      </c>
      <c r="M47" s="16">
        <v>0</v>
      </c>
      <c r="N47" s="21">
        <v>0</v>
      </c>
      <c r="O47" s="16">
        <f t="shared" ref="O47:O58" si="5">M47+N47</f>
        <v>0</v>
      </c>
      <c r="P47" s="16"/>
      <c r="Q47" s="16">
        <f t="array" ref="Q47">_xlfn.IFS(J47&gt;O47,J47,J47&lt;O47,O47,J47=O47,J47)</f>
        <v>820.15</v>
      </c>
      <c r="R47" s="22">
        <f t="array" ref="R47">_xlfn.IFS(J47&gt;O47,I47,J47&lt;O47,N47,J47=O47,IF(I47&lt;=N47,N47,I47))</f>
        <v>800.15</v>
      </c>
      <c r="S47" s="16" t="s">
        <v>168</v>
      </c>
    </row>
    <row r="48" s="1" customFormat="1" ht="40.15" customHeight="1" spans="1:19">
      <c r="A48" s="7">
        <v>66</v>
      </c>
      <c r="B48" s="8">
        <v>39</v>
      </c>
      <c r="C48" s="9" t="s">
        <v>284</v>
      </c>
      <c r="D48" s="10" t="s">
        <v>615</v>
      </c>
      <c r="E48" s="9" t="s">
        <v>616</v>
      </c>
      <c r="F48" s="9" t="s">
        <v>617</v>
      </c>
      <c r="G48" s="9">
        <v>2</v>
      </c>
      <c r="H48" s="11">
        <v>0</v>
      </c>
      <c r="I48" s="21">
        <v>0</v>
      </c>
      <c r="J48" s="16">
        <f t="shared" si="4"/>
        <v>0</v>
      </c>
      <c r="K48" s="16">
        <v>115.09</v>
      </c>
      <c r="L48" s="16">
        <v>0</v>
      </c>
      <c r="M48" s="16">
        <v>20</v>
      </c>
      <c r="N48" s="21">
        <v>737.47</v>
      </c>
      <c r="O48" s="16">
        <f t="shared" si="5"/>
        <v>757.47</v>
      </c>
      <c r="P48" s="16"/>
      <c r="Q48" s="16">
        <f t="array" ref="Q48">_xlfn.IFS(J48&gt;O48,J48,J48&lt;O48,O48,J48=O48,J48)</f>
        <v>757.47</v>
      </c>
      <c r="R48" s="22">
        <f t="array" ref="R48">_xlfn.IFS(J48&gt;O48,I48,J48&lt;O48,N48,J48=O48,IF(I48&lt;=N48,N48,I48))</f>
        <v>737.47</v>
      </c>
      <c r="S48" s="16" t="s">
        <v>168</v>
      </c>
    </row>
    <row r="49" s="1" customFormat="1" ht="40.15" customHeight="1" spans="1:19">
      <c r="A49" s="7">
        <v>7</v>
      </c>
      <c r="B49" s="8">
        <v>64</v>
      </c>
      <c r="C49" s="9" t="s">
        <v>411</v>
      </c>
      <c r="D49" s="10" t="s">
        <v>618</v>
      </c>
      <c r="E49" s="9" t="s">
        <v>619</v>
      </c>
      <c r="F49" s="9" t="s">
        <v>620</v>
      </c>
      <c r="G49" s="9">
        <v>1</v>
      </c>
      <c r="H49" s="9">
        <v>90</v>
      </c>
      <c r="I49" s="21">
        <v>502.65</v>
      </c>
      <c r="J49" s="16">
        <f t="shared" si="4"/>
        <v>592.65</v>
      </c>
      <c r="K49" s="16">
        <v>147.11</v>
      </c>
      <c r="L49" s="16">
        <v>1</v>
      </c>
      <c r="M49" s="16">
        <v>100</v>
      </c>
      <c r="N49" s="21">
        <v>601.4</v>
      </c>
      <c r="O49" s="16">
        <f t="shared" si="5"/>
        <v>701.4</v>
      </c>
      <c r="P49" s="16"/>
      <c r="Q49" s="16">
        <f t="array" ref="Q49">_xlfn.IFS(J49&gt;O49,J49,J49&lt;O49,O49,J49=O49,J49)</f>
        <v>701.4</v>
      </c>
      <c r="R49" s="22">
        <f t="array" ref="R49">_xlfn.IFS(J49&gt;O49,I49,J49&lt;O49,N49,J49=O49,IF(I49&lt;=N49,N49,I49))</f>
        <v>601.4</v>
      </c>
      <c r="S49" s="16" t="s">
        <v>168</v>
      </c>
    </row>
    <row r="50" s="1" customFormat="1" ht="40.15" customHeight="1" spans="1:19">
      <c r="A50" s="7">
        <v>15</v>
      </c>
      <c r="B50" s="13">
        <v>32</v>
      </c>
      <c r="C50" s="9" t="s">
        <v>23</v>
      </c>
      <c r="D50" s="10" t="s">
        <v>621</v>
      </c>
      <c r="E50" s="9" t="s">
        <v>622</v>
      </c>
      <c r="F50" s="9" t="s">
        <v>623</v>
      </c>
      <c r="G50" s="9">
        <v>1</v>
      </c>
      <c r="H50" s="11">
        <v>60</v>
      </c>
      <c r="I50" s="21">
        <v>599.48</v>
      </c>
      <c r="J50" s="16">
        <f t="shared" si="4"/>
        <v>659.48</v>
      </c>
      <c r="K50" s="16">
        <v>146.72</v>
      </c>
      <c r="L50" s="16">
        <v>1</v>
      </c>
      <c r="M50" s="16">
        <v>15</v>
      </c>
      <c r="N50" s="21">
        <v>0</v>
      </c>
      <c r="O50" s="16">
        <f t="shared" si="5"/>
        <v>15</v>
      </c>
      <c r="P50" s="16"/>
      <c r="Q50" s="16">
        <f t="array" ref="Q50">_xlfn.IFS(J50&gt;O50,J50,J50&lt;O50,O50,J50=O50,J50)</f>
        <v>659.48</v>
      </c>
      <c r="R50" s="22">
        <f t="array" ref="R50">_xlfn.IFS(J50&gt;O50,I50,J50&lt;O50,N50,J50=O50,IF(I50&lt;=N50,N50,I50))</f>
        <v>599.48</v>
      </c>
      <c r="S50" s="16" t="s">
        <v>168</v>
      </c>
    </row>
    <row r="51" s="1" customFormat="1" ht="40.15" customHeight="1" spans="1:19">
      <c r="A51" s="7">
        <v>11</v>
      </c>
      <c r="B51" s="13">
        <v>38</v>
      </c>
      <c r="C51" s="9" t="s">
        <v>418</v>
      </c>
      <c r="D51" s="10" t="s">
        <v>624</v>
      </c>
      <c r="E51" s="9" t="s">
        <v>625</v>
      </c>
      <c r="F51" s="9" t="s">
        <v>626</v>
      </c>
      <c r="G51" s="9">
        <v>2</v>
      </c>
      <c r="H51" s="11">
        <v>0</v>
      </c>
      <c r="I51" s="21">
        <v>0</v>
      </c>
      <c r="J51" s="16">
        <f t="shared" si="4"/>
        <v>0</v>
      </c>
      <c r="K51" s="16">
        <v>144.92</v>
      </c>
      <c r="L51" s="16">
        <v>0</v>
      </c>
      <c r="M51" s="16">
        <v>100</v>
      </c>
      <c r="N51" s="21">
        <v>500.06</v>
      </c>
      <c r="O51" s="16">
        <f t="shared" si="5"/>
        <v>600.06</v>
      </c>
      <c r="P51" s="16"/>
      <c r="Q51" s="16">
        <f t="array" ref="Q51">_xlfn.IFS(J51&gt;O51,J51,J51&lt;O51,O51,J51=O51,J51)</f>
        <v>600.06</v>
      </c>
      <c r="R51" s="22">
        <f t="array" ref="R51">_xlfn.IFS(J51&gt;O51,I51,J51&lt;O51,N51,J51=O51,IF(I51&lt;=N51,N51,I51))</f>
        <v>500.06</v>
      </c>
      <c r="S51" s="16" t="s">
        <v>168</v>
      </c>
    </row>
    <row r="52" s="1" customFormat="1" ht="40.15" customHeight="1" spans="1:19">
      <c r="A52" s="7">
        <v>58</v>
      </c>
      <c r="B52" s="8">
        <v>49</v>
      </c>
      <c r="C52" s="9" t="s">
        <v>18</v>
      </c>
      <c r="D52" s="10" t="s">
        <v>627</v>
      </c>
      <c r="E52" s="9" t="s">
        <v>628</v>
      </c>
      <c r="F52" s="9" t="s">
        <v>629</v>
      </c>
      <c r="G52" s="9">
        <v>2</v>
      </c>
      <c r="H52" s="11">
        <v>0</v>
      </c>
      <c r="I52" s="21">
        <v>0</v>
      </c>
      <c r="J52" s="16">
        <f t="shared" si="4"/>
        <v>0</v>
      </c>
      <c r="K52" s="16">
        <v>149.7</v>
      </c>
      <c r="L52" s="16">
        <v>0</v>
      </c>
      <c r="M52" s="16">
        <v>20</v>
      </c>
      <c r="N52" s="21">
        <v>438.75</v>
      </c>
      <c r="O52" s="16">
        <f t="shared" si="5"/>
        <v>458.75</v>
      </c>
      <c r="P52" s="16"/>
      <c r="Q52" s="16">
        <f t="array" ref="Q52">_xlfn.IFS(J52&gt;O52,J52,J52&lt;O52,O52,J52=O52,J52)</f>
        <v>458.75</v>
      </c>
      <c r="R52" s="22">
        <f t="array" ref="R52">_xlfn.IFS(J52&gt;O52,I52,J52&lt;O52,N52,J52=O52,IF(I52&lt;=N52,N52,I52))</f>
        <v>438.75</v>
      </c>
      <c r="S52" s="16" t="s">
        <v>168</v>
      </c>
    </row>
    <row r="53" s="1" customFormat="1" ht="40.15" customHeight="1" spans="1:19">
      <c r="A53" s="7">
        <v>40</v>
      </c>
      <c r="B53" s="8">
        <v>54</v>
      </c>
      <c r="C53" s="9" t="s">
        <v>288</v>
      </c>
      <c r="D53" s="10" t="s">
        <v>630</v>
      </c>
      <c r="E53" s="9" t="s">
        <v>631</v>
      </c>
      <c r="F53" s="9" t="s">
        <v>632</v>
      </c>
      <c r="G53" s="9" t="s">
        <v>33</v>
      </c>
      <c r="H53" s="9">
        <v>100</v>
      </c>
      <c r="I53" s="21">
        <v>324.45</v>
      </c>
      <c r="J53" s="16">
        <f t="shared" si="4"/>
        <v>424.45</v>
      </c>
      <c r="K53" s="16">
        <v>102.47</v>
      </c>
      <c r="L53" s="16" t="s">
        <v>33</v>
      </c>
      <c r="M53" s="16">
        <v>50</v>
      </c>
      <c r="N53" s="21">
        <v>398.69</v>
      </c>
      <c r="O53" s="16">
        <f t="shared" si="5"/>
        <v>448.69</v>
      </c>
      <c r="P53" s="16"/>
      <c r="Q53" s="16">
        <f t="array" ref="Q53">_xlfn.IFS(J53&gt;O53,J53,J53&lt;O53,O53,J53=O53,J53)</f>
        <v>448.69</v>
      </c>
      <c r="R53" s="22">
        <f t="array" ref="R53">_xlfn.IFS(J53&gt;O53,I53,J53&lt;O53,N53,J53=O53,IF(I53&lt;=N53,N53,I53))</f>
        <v>398.69</v>
      </c>
      <c r="S53" s="16" t="s">
        <v>168</v>
      </c>
    </row>
    <row r="54" s="1" customFormat="1" ht="40.15" customHeight="1" spans="1:19">
      <c r="A54" s="7">
        <v>72</v>
      </c>
      <c r="B54" s="14">
        <v>9</v>
      </c>
      <c r="C54" s="9" t="s">
        <v>418</v>
      </c>
      <c r="D54" s="10" t="s">
        <v>633</v>
      </c>
      <c r="E54" s="9" t="s">
        <v>634</v>
      </c>
      <c r="F54" s="9" t="s">
        <v>635</v>
      </c>
      <c r="G54" s="9" t="s">
        <v>33</v>
      </c>
      <c r="H54" s="11">
        <v>0</v>
      </c>
      <c r="I54" s="21">
        <v>0</v>
      </c>
      <c r="J54" s="16">
        <f t="shared" si="4"/>
        <v>0</v>
      </c>
      <c r="K54" s="16">
        <v>148.4</v>
      </c>
      <c r="L54" s="16" t="s">
        <v>33</v>
      </c>
      <c r="M54" s="16">
        <v>20</v>
      </c>
      <c r="N54" s="21">
        <v>400</v>
      </c>
      <c r="O54" s="16">
        <f t="shared" si="5"/>
        <v>420</v>
      </c>
      <c r="P54" s="16"/>
      <c r="Q54" s="16">
        <f t="array" ref="Q54">_xlfn.IFS(J54&gt;O54,J54,J54&lt;O54,O54,J54=O54,J54)</f>
        <v>420</v>
      </c>
      <c r="R54" s="22">
        <f t="array" ref="R54">_xlfn.IFS(J54&gt;O54,I54,J54&lt;O54,N54,J54=O54,IF(I54&lt;=N54,N54,I54))</f>
        <v>400</v>
      </c>
      <c r="S54" s="16" t="s">
        <v>168</v>
      </c>
    </row>
    <row r="55" s="1" customFormat="1" ht="40.15" customHeight="1" spans="1:19">
      <c r="A55" s="7">
        <v>55</v>
      </c>
      <c r="B55" s="8">
        <v>44</v>
      </c>
      <c r="C55" s="9" t="s">
        <v>401</v>
      </c>
      <c r="D55" s="10" t="s">
        <v>636</v>
      </c>
      <c r="E55" s="9" t="s">
        <v>637</v>
      </c>
      <c r="F55" s="9" t="s">
        <v>638</v>
      </c>
      <c r="G55" s="9">
        <v>0</v>
      </c>
      <c r="H55" s="11">
        <v>100</v>
      </c>
      <c r="I55" s="21">
        <v>199.89</v>
      </c>
      <c r="J55" s="16">
        <f t="shared" si="4"/>
        <v>299.89</v>
      </c>
      <c r="K55" s="16">
        <v>113.87</v>
      </c>
      <c r="L55" s="16">
        <v>0</v>
      </c>
      <c r="M55" s="16">
        <v>60</v>
      </c>
      <c r="N55" s="21">
        <v>343.45</v>
      </c>
      <c r="O55" s="16">
        <f t="shared" si="5"/>
        <v>403.45</v>
      </c>
      <c r="P55" s="16"/>
      <c r="Q55" s="16">
        <f t="array" ref="Q55">_xlfn.IFS(J55&gt;O55,J55,J55&lt;O55,O55,J55=O55,J55)</f>
        <v>403.45</v>
      </c>
      <c r="R55" s="22">
        <f t="array" ref="R55">_xlfn.IFS(J55&gt;O55,I55,J55&lt;O55,N55,J55=O55,IF(I55&lt;=N55,N55,I55))</f>
        <v>343.45</v>
      </c>
      <c r="S55" s="16" t="s">
        <v>168</v>
      </c>
    </row>
    <row r="56" s="1" customFormat="1" ht="40.15" customHeight="1" spans="1:19">
      <c r="A56" s="7">
        <v>44</v>
      </c>
      <c r="B56" s="8">
        <v>62</v>
      </c>
      <c r="C56" s="9" t="s">
        <v>418</v>
      </c>
      <c r="D56" s="10" t="s">
        <v>639</v>
      </c>
      <c r="E56" s="9" t="s">
        <v>640</v>
      </c>
      <c r="F56" s="9" t="s">
        <v>641</v>
      </c>
      <c r="G56" s="9" t="s">
        <v>33</v>
      </c>
      <c r="H56" s="9">
        <v>100</v>
      </c>
      <c r="I56" s="21">
        <v>300</v>
      </c>
      <c r="J56" s="16">
        <f t="shared" si="4"/>
        <v>400</v>
      </c>
      <c r="K56" s="16">
        <v>98.72</v>
      </c>
      <c r="L56" s="16" t="s">
        <v>33</v>
      </c>
      <c r="M56" s="16">
        <v>15</v>
      </c>
      <c r="N56" s="21">
        <v>0</v>
      </c>
      <c r="O56" s="16">
        <f t="shared" si="5"/>
        <v>15</v>
      </c>
      <c r="P56" s="16"/>
      <c r="Q56" s="16">
        <f t="array" ref="Q56">_xlfn.IFS(J56&gt;O56,J56,J56&lt;O56,O56,J56=O56,J56)</f>
        <v>400</v>
      </c>
      <c r="R56" s="22">
        <f t="array" ref="R56">_xlfn.IFS(J56&gt;O56,I56,J56&lt;O56,N56,J56=O56,IF(I56&lt;=N56,N56,I56))</f>
        <v>300</v>
      </c>
      <c r="S56" s="16" t="s">
        <v>168</v>
      </c>
    </row>
    <row r="57" s="1" customFormat="1" ht="40.15" customHeight="1" spans="1:19">
      <c r="A57" s="7">
        <v>48</v>
      </c>
      <c r="B57" s="8">
        <v>45</v>
      </c>
      <c r="C57" s="9" t="s">
        <v>418</v>
      </c>
      <c r="D57" s="10" t="s">
        <v>639</v>
      </c>
      <c r="E57" s="9" t="s">
        <v>642</v>
      </c>
      <c r="F57" s="9" t="s">
        <v>643</v>
      </c>
      <c r="G57" s="9">
        <v>0</v>
      </c>
      <c r="H57" s="11">
        <v>100</v>
      </c>
      <c r="I57" s="21">
        <v>278.82</v>
      </c>
      <c r="J57" s="16">
        <f t="shared" si="4"/>
        <v>378.82</v>
      </c>
      <c r="K57" s="16">
        <v>92.75</v>
      </c>
      <c r="L57" s="16">
        <v>0</v>
      </c>
      <c r="M57" s="16">
        <v>20</v>
      </c>
      <c r="N57" s="21">
        <v>250.07</v>
      </c>
      <c r="O57" s="16">
        <f t="shared" si="5"/>
        <v>270.07</v>
      </c>
      <c r="P57" s="16"/>
      <c r="Q57" s="16">
        <f t="array" ref="Q57">_xlfn.IFS(J57&gt;O57,J57,J57&lt;O57,O57,J57=O57,J57)</f>
        <v>378.82</v>
      </c>
      <c r="R57" s="22">
        <f t="array" ref="R57">_xlfn.IFS(J57&gt;O57,I57,J57&lt;O57,N57,J57=O57,IF(I57&lt;=N57,N57,I57))</f>
        <v>278.82</v>
      </c>
      <c r="S57" s="16" t="s">
        <v>168</v>
      </c>
    </row>
    <row r="58" s="1" customFormat="1" ht="40.15" customHeight="1" spans="1:19">
      <c r="A58" s="7">
        <v>8</v>
      </c>
      <c r="B58" s="8">
        <v>71</v>
      </c>
      <c r="C58" s="9" t="s">
        <v>405</v>
      </c>
      <c r="D58" s="10" t="s">
        <v>644</v>
      </c>
      <c r="E58" s="9" t="s">
        <v>645</v>
      </c>
      <c r="F58" s="9" t="s">
        <v>646</v>
      </c>
      <c r="G58" s="9" t="s">
        <v>33</v>
      </c>
      <c r="H58" s="12">
        <v>30</v>
      </c>
      <c r="I58" s="13">
        <v>300.2</v>
      </c>
      <c r="J58" s="16">
        <f t="shared" si="4"/>
        <v>330.2</v>
      </c>
      <c r="K58" s="16">
        <v>138.6</v>
      </c>
      <c r="L58" s="13">
        <v>1</v>
      </c>
      <c r="M58" s="13">
        <v>15</v>
      </c>
      <c r="N58" s="13">
        <v>0</v>
      </c>
      <c r="O58" s="16">
        <f t="shared" si="5"/>
        <v>15</v>
      </c>
      <c r="P58" s="13"/>
      <c r="Q58" s="16">
        <f t="array" ref="Q58">_xlfn.IFS(J58&gt;O58,J58,J58&lt;O58,O58,J58=O58,J58)</f>
        <v>330.2</v>
      </c>
      <c r="R58" s="22">
        <f t="array" ref="R58">_xlfn.IFS(J58&gt;O58,I58,J58&lt;O58,N58,J58=O58,IF(I58&lt;=N58,N58,I58))</f>
        <v>300.2</v>
      </c>
      <c r="S58" s="16" t="s">
        <v>168</v>
      </c>
    </row>
    <row r="59" s="1" customFormat="1" ht="40.15" customHeight="1" spans="1:19">
      <c r="A59" s="7">
        <v>37</v>
      </c>
      <c r="B59" s="8">
        <v>21</v>
      </c>
      <c r="C59" s="9" t="s">
        <v>411</v>
      </c>
      <c r="D59" s="10" t="s">
        <v>647</v>
      </c>
      <c r="E59" s="9" t="s">
        <v>648</v>
      </c>
      <c r="F59" s="9" t="s">
        <v>649</v>
      </c>
      <c r="G59" s="9">
        <v>1</v>
      </c>
      <c r="H59" s="11">
        <v>100</v>
      </c>
      <c r="I59" s="21">
        <v>199.1</v>
      </c>
      <c r="J59" s="16">
        <f t="shared" si="4"/>
        <v>299.1</v>
      </c>
      <c r="K59" s="16">
        <v>121.5</v>
      </c>
      <c r="L59" s="16" t="s">
        <v>33</v>
      </c>
      <c r="M59" s="16">
        <v>20</v>
      </c>
      <c r="N59" s="21">
        <v>288.3</v>
      </c>
      <c r="O59" s="16">
        <v>308.3</v>
      </c>
      <c r="P59" s="16"/>
      <c r="Q59" s="16">
        <f t="array" ref="Q59">_xlfn.IFS(J59&gt;O59,J59,J59&lt;O59,O59,J59=O59,J59)</f>
        <v>308.3</v>
      </c>
      <c r="R59" s="22">
        <f t="array" ref="R59">_xlfn.IFS(J59&gt;O59,I59,J59&lt;O59,N59,J59=O59,IF(I59&lt;=N59,N59,I59))</f>
        <v>288.3</v>
      </c>
      <c r="S59" s="16" t="s">
        <v>168</v>
      </c>
    </row>
    <row r="60" s="1" customFormat="1" ht="40.15" customHeight="1" spans="1:19">
      <c r="A60" s="7">
        <v>33</v>
      </c>
      <c r="B60" s="14">
        <v>8</v>
      </c>
      <c r="C60" s="9" t="s">
        <v>418</v>
      </c>
      <c r="D60" s="10" t="s">
        <v>633</v>
      </c>
      <c r="E60" s="9" t="s">
        <v>650</v>
      </c>
      <c r="F60" s="9" t="s">
        <v>651</v>
      </c>
      <c r="G60" s="9">
        <v>1</v>
      </c>
      <c r="H60" s="11">
        <v>15</v>
      </c>
      <c r="I60" s="21"/>
      <c r="J60" s="16">
        <f t="shared" si="4"/>
        <v>15</v>
      </c>
      <c r="K60" s="16">
        <v>144.4</v>
      </c>
      <c r="L60" s="16" t="s">
        <v>33</v>
      </c>
      <c r="M60" s="16">
        <v>100</v>
      </c>
      <c r="N60" s="21">
        <v>120.2</v>
      </c>
      <c r="O60" s="16">
        <f t="shared" ref="O60:O69" si="6">M60+N60</f>
        <v>220.2</v>
      </c>
      <c r="P60" s="16"/>
      <c r="Q60" s="16">
        <f t="array" ref="Q60">_xlfn.IFS(J60&gt;O60,J60,J60&lt;O60,O60,J60=O60,J60)</f>
        <v>220.2</v>
      </c>
      <c r="R60" s="22">
        <f t="array" ref="R60">_xlfn.IFS(J60&gt;O60,I60,J60&lt;O60,N60,J60=O60,IF(I60&lt;=N60,N60,I60))</f>
        <v>120.2</v>
      </c>
      <c r="S60" s="16" t="s">
        <v>168</v>
      </c>
    </row>
    <row r="61" s="1" customFormat="1" ht="40.15" customHeight="1" spans="1:19">
      <c r="A61" s="7">
        <v>49</v>
      </c>
      <c r="B61" s="8">
        <v>33</v>
      </c>
      <c r="C61" s="9" t="s">
        <v>411</v>
      </c>
      <c r="D61" s="10" t="s">
        <v>652</v>
      </c>
      <c r="E61" s="9" t="s">
        <v>653</v>
      </c>
      <c r="F61" s="9" t="s">
        <v>654</v>
      </c>
      <c r="G61" s="9">
        <v>0</v>
      </c>
      <c r="H61" s="11">
        <v>45</v>
      </c>
      <c r="I61" s="21">
        <v>149.37</v>
      </c>
      <c r="J61" s="16">
        <f t="shared" si="4"/>
        <v>194.37</v>
      </c>
      <c r="K61" s="16">
        <v>155.92</v>
      </c>
      <c r="L61" s="16">
        <v>1</v>
      </c>
      <c r="M61" s="16">
        <v>0</v>
      </c>
      <c r="N61" s="21">
        <v>0</v>
      </c>
      <c r="O61" s="16">
        <f t="shared" si="6"/>
        <v>0</v>
      </c>
      <c r="P61" s="16"/>
      <c r="Q61" s="16">
        <f t="array" ref="Q61">_xlfn.IFS(J61&gt;O61,J61,J61&lt;O61,O61,J61=O61,J61)</f>
        <v>194.37</v>
      </c>
      <c r="R61" s="22">
        <f t="array" ref="R61">_xlfn.IFS(J61&gt;O61,I61,J61&lt;O61,N61,J61=O61,IF(I61&lt;=N61,N61,I61))</f>
        <v>149.37</v>
      </c>
      <c r="S61" s="16" t="s">
        <v>168</v>
      </c>
    </row>
    <row r="62" s="1" customFormat="1" ht="40.15" customHeight="1" spans="1:19">
      <c r="A62" s="7">
        <v>52</v>
      </c>
      <c r="B62" s="8">
        <v>40</v>
      </c>
      <c r="C62" s="9" t="s">
        <v>295</v>
      </c>
      <c r="D62" s="10" t="s">
        <v>577</v>
      </c>
      <c r="E62" s="9" t="s">
        <v>655</v>
      </c>
      <c r="F62" s="9" t="s">
        <v>579</v>
      </c>
      <c r="G62" s="9">
        <v>1</v>
      </c>
      <c r="H62" s="11">
        <v>50</v>
      </c>
      <c r="I62" s="21">
        <v>100.02</v>
      </c>
      <c r="J62" s="16">
        <f t="shared" si="4"/>
        <v>150.02</v>
      </c>
      <c r="K62" s="16">
        <v>136.84</v>
      </c>
      <c r="L62" s="16">
        <v>2</v>
      </c>
      <c r="M62" s="16">
        <v>0</v>
      </c>
      <c r="N62" s="21">
        <v>0</v>
      </c>
      <c r="O62" s="16">
        <f t="shared" si="6"/>
        <v>0</v>
      </c>
      <c r="P62" s="16"/>
      <c r="Q62" s="16">
        <f t="array" ref="Q62">_xlfn.IFS(J62&gt;O62,J62,J62&lt;O62,O62,J62=O62,J62)</f>
        <v>150.02</v>
      </c>
      <c r="R62" s="22">
        <f t="array" ref="R62">_xlfn.IFS(J62&gt;O62,I62,J62&lt;O62,N62,J62=O62,IF(I62&lt;=N62,N62,I62))</f>
        <v>100.02</v>
      </c>
      <c r="S62" s="16" t="s">
        <v>168</v>
      </c>
    </row>
    <row r="63" s="1" customFormat="1" ht="40.15" customHeight="1" spans="1:19">
      <c r="A63" s="7">
        <v>39</v>
      </c>
      <c r="B63" s="14">
        <v>5</v>
      </c>
      <c r="C63" s="9" t="s">
        <v>405</v>
      </c>
      <c r="D63" s="10" t="s">
        <v>656</v>
      </c>
      <c r="E63" s="9" t="s">
        <v>657</v>
      </c>
      <c r="F63" s="9" t="s">
        <v>658</v>
      </c>
      <c r="G63" s="9" t="s">
        <v>33</v>
      </c>
      <c r="H63" s="11">
        <v>15</v>
      </c>
      <c r="I63" s="21">
        <v>0</v>
      </c>
      <c r="J63" s="16">
        <f t="shared" si="4"/>
        <v>15</v>
      </c>
      <c r="K63" s="16">
        <v>87.5</v>
      </c>
      <c r="L63" s="16" t="s">
        <v>33</v>
      </c>
      <c r="M63" s="16">
        <v>50</v>
      </c>
      <c r="N63" s="21">
        <v>10.1</v>
      </c>
      <c r="O63" s="16">
        <f t="shared" si="6"/>
        <v>60.1</v>
      </c>
      <c r="P63" s="16"/>
      <c r="Q63" s="16">
        <f t="array" ref="Q63">_xlfn.IFS(J63&gt;O63,J63,J63&lt;O63,O63,J63=O63,J63)</f>
        <v>60.1</v>
      </c>
      <c r="R63" s="22">
        <f t="array" ref="R63">_xlfn.IFS(J63&gt;O63,I63,J63&lt;O63,N63,J63=O63,IF(I63&lt;=N63,N63,I63))</f>
        <v>10.1</v>
      </c>
      <c r="S63" s="16" t="s">
        <v>168</v>
      </c>
    </row>
    <row r="64" s="1" customFormat="1" ht="40.15" customHeight="1" spans="1:19">
      <c r="A64" s="7">
        <v>67</v>
      </c>
      <c r="B64" s="8">
        <v>48</v>
      </c>
      <c r="C64" s="9" t="s">
        <v>405</v>
      </c>
      <c r="D64" s="10" t="s">
        <v>659</v>
      </c>
      <c r="E64" s="9" t="s">
        <v>660</v>
      </c>
      <c r="F64" s="9" t="s">
        <v>661</v>
      </c>
      <c r="G64" s="9">
        <v>1</v>
      </c>
      <c r="H64" s="11">
        <v>20</v>
      </c>
      <c r="I64" s="21">
        <v>0</v>
      </c>
      <c r="J64" s="16">
        <f t="shared" si="4"/>
        <v>20</v>
      </c>
      <c r="K64" s="16">
        <v>71.61</v>
      </c>
      <c r="L64" s="16">
        <v>0</v>
      </c>
      <c r="M64" s="16">
        <v>20</v>
      </c>
      <c r="N64" s="21">
        <v>39.72</v>
      </c>
      <c r="O64" s="16">
        <f t="shared" si="6"/>
        <v>59.72</v>
      </c>
      <c r="P64" s="16"/>
      <c r="Q64" s="16">
        <f t="array" ref="Q64">_xlfn.IFS(J64&gt;O64,J64,J64&lt;O64,O64,J64=O64,J64)</f>
        <v>59.72</v>
      </c>
      <c r="R64" s="22">
        <f t="array" ref="R64">_xlfn.IFS(J64&gt;O64,I64,J64&lt;O64,N64,J64=O64,IF(I64&lt;=N64,N64,I64))</f>
        <v>39.72</v>
      </c>
      <c r="S64" s="16" t="s">
        <v>168</v>
      </c>
    </row>
    <row r="65" s="1" customFormat="1" ht="40.15" customHeight="1" spans="1:19">
      <c r="A65" s="7">
        <v>60</v>
      </c>
      <c r="B65" s="8">
        <v>67</v>
      </c>
      <c r="C65" s="9" t="s">
        <v>18</v>
      </c>
      <c r="D65" s="10" t="s">
        <v>662</v>
      </c>
      <c r="E65" s="9" t="s">
        <v>663</v>
      </c>
      <c r="F65" s="9" t="s">
        <v>664</v>
      </c>
      <c r="G65" s="9">
        <v>1</v>
      </c>
      <c r="H65" s="11">
        <v>15</v>
      </c>
      <c r="I65" s="21">
        <v>0</v>
      </c>
      <c r="J65" s="16">
        <f t="shared" si="4"/>
        <v>15</v>
      </c>
      <c r="K65" s="16">
        <v>60.55</v>
      </c>
      <c r="L65" s="16" t="s">
        <v>33</v>
      </c>
      <c r="M65" s="16">
        <v>15</v>
      </c>
      <c r="N65" s="21">
        <v>0</v>
      </c>
      <c r="O65" s="16">
        <f t="shared" si="6"/>
        <v>15</v>
      </c>
      <c r="P65" s="16" t="e">
        <f t="array" ref="P65">_xlfn.IFS(J65&gt;O65,#REF!,J65&lt;O65,K65,J65=O65,IF(#REF!&lt;=K65,#REF!,K65))</f>
        <v>#REF!</v>
      </c>
      <c r="Q65" s="16">
        <f t="array" ref="Q65">_xlfn.IFS(J65&gt;O65,J65,J65&lt;O65,O65,J65=O65,J65)</f>
        <v>15</v>
      </c>
      <c r="R65" s="22">
        <f t="array" ref="R65">_xlfn.IFS(J65&gt;O65,I65,J65&lt;O65,N65,J65=O65,IF(I65&lt;=N65,N65,I65))</f>
        <v>0</v>
      </c>
      <c r="S65" s="16" t="s">
        <v>168</v>
      </c>
    </row>
    <row r="66" s="1" customFormat="1" ht="40.15" customHeight="1" spans="1:19">
      <c r="A66" s="7">
        <v>2</v>
      </c>
      <c r="B66" s="14">
        <v>4</v>
      </c>
      <c r="C66" s="9" t="s">
        <v>411</v>
      </c>
      <c r="D66" s="10" t="s">
        <v>425</v>
      </c>
      <c r="E66" s="9" t="s">
        <v>665</v>
      </c>
      <c r="F66" s="9" t="s">
        <v>666</v>
      </c>
      <c r="G66" s="9" t="s">
        <v>33</v>
      </c>
      <c r="H66" s="11">
        <v>15</v>
      </c>
      <c r="I66" s="21">
        <v>0</v>
      </c>
      <c r="J66" s="16">
        <f t="shared" si="4"/>
        <v>15</v>
      </c>
      <c r="K66" s="16">
        <v>110.9</v>
      </c>
      <c r="L66" s="16" t="s">
        <v>33</v>
      </c>
      <c r="M66" s="16">
        <v>15</v>
      </c>
      <c r="N66" s="21">
        <v>0</v>
      </c>
      <c r="O66" s="16">
        <f t="shared" si="6"/>
        <v>15</v>
      </c>
      <c r="P66" s="16" t="e">
        <f t="array" ref="P66">_xlfn.IFS(J66&gt;O66,#REF!,J66&lt;O66,K66,J66=O66,IF(#REF!&lt;=K66,#REF!,K66))</f>
        <v>#REF!</v>
      </c>
      <c r="Q66" s="16">
        <f t="array" ref="Q66">_xlfn.IFS(J66&gt;O66,J66,J66&lt;O66,O66,J66=O66,J66)</f>
        <v>15</v>
      </c>
      <c r="R66" s="22">
        <f t="array" ref="R66">_xlfn.IFS(J66&gt;O66,I66,J66&lt;O66,N66,J66=O66,IF(I66&lt;=N66,N66,I66))</f>
        <v>0</v>
      </c>
      <c r="S66" s="16" t="s">
        <v>168</v>
      </c>
    </row>
    <row r="67" s="1" customFormat="1" ht="40.15" customHeight="1" spans="1:19">
      <c r="A67" s="7">
        <v>51</v>
      </c>
      <c r="B67" s="23">
        <v>72</v>
      </c>
      <c r="C67" s="24" t="s">
        <v>295</v>
      </c>
      <c r="D67" s="25" t="s">
        <v>667</v>
      </c>
      <c r="E67" s="24" t="s">
        <v>668</v>
      </c>
      <c r="F67" s="24" t="s">
        <v>669</v>
      </c>
      <c r="G67" s="24" t="s">
        <v>33</v>
      </c>
      <c r="H67" s="26">
        <v>0</v>
      </c>
      <c r="I67" s="27">
        <v>0</v>
      </c>
      <c r="J67" s="16">
        <f t="shared" si="4"/>
        <v>0</v>
      </c>
      <c r="K67" s="28">
        <v>109.04</v>
      </c>
      <c r="L67" s="27">
        <v>1</v>
      </c>
      <c r="M67" s="27">
        <v>15</v>
      </c>
      <c r="N67" s="27">
        <v>0</v>
      </c>
      <c r="O67" s="16">
        <f t="shared" si="6"/>
        <v>15</v>
      </c>
      <c r="P67" s="16">
        <f t="array" ref="P67">_xlfn.IFS(J67&gt;O67,#REF!,J67&lt;O67,K67,J67=O67,IF(#REF!&lt;=K67,#REF!,K67))</f>
        <v>109.04</v>
      </c>
      <c r="Q67" s="16">
        <f t="array" ref="Q67">_xlfn.IFS(J67&gt;O67,J67,J67&lt;O67,O67,J67=O67,J67)</f>
        <v>15</v>
      </c>
      <c r="R67" s="22">
        <f t="array" ref="R67">_xlfn.IFS(J67&gt;O67,I67,J67&lt;O67,N67,J67=O67,IF(I67&lt;=N67,N67,I67))</f>
        <v>0</v>
      </c>
      <c r="S67" s="16" t="s">
        <v>168</v>
      </c>
    </row>
    <row r="68" s="1" customFormat="1" ht="40.15" customHeight="1" spans="1:19">
      <c r="A68" s="7">
        <v>29</v>
      </c>
      <c r="B68" s="8">
        <v>55</v>
      </c>
      <c r="C68" s="9" t="s">
        <v>288</v>
      </c>
      <c r="D68" s="10" t="s">
        <v>670</v>
      </c>
      <c r="E68" s="9" t="s">
        <v>671</v>
      </c>
      <c r="F68" s="9" t="s">
        <v>672</v>
      </c>
      <c r="G68" s="9">
        <v>1</v>
      </c>
      <c r="H68" s="9">
        <v>15</v>
      </c>
      <c r="I68" s="21">
        <v>0</v>
      </c>
      <c r="J68" s="16">
        <f t="shared" si="4"/>
        <v>15</v>
      </c>
      <c r="K68" s="16">
        <v>124.71</v>
      </c>
      <c r="L68" s="16">
        <v>1</v>
      </c>
      <c r="M68" s="16">
        <v>15</v>
      </c>
      <c r="N68" s="21">
        <v>0</v>
      </c>
      <c r="O68" s="16">
        <f t="shared" si="6"/>
        <v>15</v>
      </c>
      <c r="P68" s="16" t="e">
        <f t="array" ref="P68">_xlfn.IFS(J68&gt;O68,#REF!,J68&lt;O68,K68,J68=O68,IF(#REF!&lt;=K68,#REF!,K68))</f>
        <v>#REF!</v>
      </c>
      <c r="Q68" s="16">
        <f t="array" ref="Q68">_xlfn.IFS(J68&gt;O68,J68,J68&lt;O68,O68,J68=O68,J68)</f>
        <v>15</v>
      </c>
      <c r="R68" s="22">
        <f t="array" ref="R68">_xlfn.IFS(J68&gt;O68,I68,J68&lt;O68,N68,J68=O68,IF(I68&lt;=N68,N68,I68))</f>
        <v>0</v>
      </c>
      <c r="S68" s="16" t="s">
        <v>168</v>
      </c>
    </row>
    <row r="69" s="1" customFormat="1" ht="40.15" customHeight="1" spans="1:19">
      <c r="A69" s="7">
        <v>63</v>
      </c>
      <c r="B69" s="8">
        <v>56</v>
      </c>
      <c r="C69" s="9" t="s">
        <v>405</v>
      </c>
      <c r="D69" s="10" t="s">
        <v>673</v>
      </c>
      <c r="E69" s="9" t="s">
        <v>674</v>
      </c>
      <c r="F69" s="9" t="s">
        <v>675</v>
      </c>
      <c r="G69" s="9" t="s">
        <v>33</v>
      </c>
      <c r="H69" s="9">
        <v>15</v>
      </c>
      <c r="I69" s="21">
        <v>0</v>
      </c>
      <c r="J69" s="16">
        <f t="shared" si="4"/>
        <v>15</v>
      </c>
      <c r="K69" s="16">
        <v>140.17</v>
      </c>
      <c r="L69" s="16" t="s">
        <v>33</v>
      </c>
      <c r="M69" s="16">
        <v>15</v>
      </c>
      <c r="N69" s="21">
        <v>0</v>
      </c>
      <c r="O69" s="16">
        <f t="shared" si="6"/>
        <v>15</v>
      </c>
      <c r="P69" s="16" t="e">
        <f t="array" ref="P69">_xlfn.IFS(J69&gt;O69,#REF!,J69&lt;O69,K69,J69=O69,IF(#REF!&lt;=K69,#REF!,K69))</f>
        <v>#REF!</v>
      </c>
      <c r="Q69" s="16">
        <f t="array" ref="Q69">_xlfn.IFS(J69&gt;O69,J69,J69&lt;O69,O69,J69=O69,J69)</f>
        <v>15</v>
      </c>
      <c r="R69" s="22">
        <f t="array" ref="R69">_xlfn.IFS(J69&gt;O69,I69,J69&lt;O69,N69,J69=O69,IF(I69&lt;=N69,N69,I69))</f>
        <v>0</v>
      </c>
      <c r="S69" s="16" t="s">
        <v>168</v>
      </c>
    </row>
    <row r="70" s="1" customFormat="1" ht="40.15" customHeight="1" spans="1:19">
      <c r="A70" s="7">
        <v>23</v>
      </c>
      <c r="B70" s="8">
        <v>26</v>
      </c>
      <c r="C70" s="9" t="s">
        <v>307</v>
      </c>
      <c r="D70" s="10" t="s">
        <v>587</v>
      </c>
      <c r="E70" s="9" t="s">
        <v>676</v>
      </c>
      <c r="F70" s="9" t="s">
        <v>677</v>
      </c>
      <c r="G70" s="9" t="s">
        <v>33</v>
      </c>
      <c r="H70" s="11">
        <v>15</v>
      </c>
      <c r="I70" s="21">
        <v>0</v>
      </c>
      <c r="J70" s="16">
        <f t="shared" si="4"/>
        <v>15</v>
      </c>
      <c r="K70" s="16">
        <v>144</v>
      </c>
      <c r="L70" s="16" t="s">
        <v>33</v>
      </c>
      <c r="M70" s="16">
        <v>15</v>
      </c>
      <c r="N70" s="21">
        <v>0</v>
      </c>
      <c r="O70" s="16">
        <v>15</v>
      </c>
      <c r="P70" s="16" t="e">
        <f t="array" ref="P70">_xlfn.IFS(J70&gt;O70,#REF!,J70&lt;O70,K70,J70=O70,IF(#REF!&lt;=K70,#REF!,K70))</f>
        <v>#REF!</v>
      </c>
      <c r="Q70" s="16">
        <f t="array" ref="Q70">_xlfn.IFS(J70&gt;O70,J70,J70&lt;O70,O70,J70=O70,J70)</f>
        <v>15</v>
      </c>
      <c r="R70" s="22">
        <v>0</v>
      </c>
      <c r="S70" s="16" t="s">
        <v>168</v>
      </c>
    </row>
    <row r="71" s="1" customFormat="1" ht="40.15" customHeight="1" spans="1:19">
      <c r="A71" s="7">
        <v>71</v>
      </c>
      <c r="B71" s="8">
        <v>19</v>
      </c>
      <c r="C71" s="9" t="s">
        <v>454</v>
      </c>
      <c r="D71" s="10" t="s">
        <v>455</v>
      </c>
      <c r="E71" s="9" t="s">
        <v>678</v>
      </c>
      <c r="F71" s="9" t="s">
        <v>679</v>
      </c>
      <c r="G71" s="9" t="s">
        <v>33</v>
      </c>
      <c r="H71" s="11">
        <v>15</v>
      </c>
      <c r="I71" s="21">
        <v>0</v>
      </c>
      <c r="J71" s="16">
        <v>15</v>
      </c>
      <c r="K71" s="16">
        <v>147.4</v>
      </c>
      <c r="L71" s="16">
        <v>1</v>
      </c>
      <c r="M71" s="16">
        <v>15</v>
      </c>
      <c r="N71" s="21">
        <v>0</v>
      </c>
      <c r="O71" s="16">
        <v>15</v>
      </c>
      <c r="P71" s="16" t="e">
        <f t="array" ref="P71">_xlfn.IFS(J71&gt;O71,#REF!,J71&lt;O71,K71,J71=O71,IF(#REF!&lt;=K71,#REF!,K71))</f>
        <v>#REF!</v>
      </c>
      <c r="Q71" s="16">
        <f t="array" ref="Q71">_xlfn.IFS(J71&gt;O71,J71,J71&lt;O71,O71,J71=O71,J71)</f>
        <v>15</v>
      </c>
      <c r="R71" s="22">
        <v>0</v>
      </c>
      <c r="S71" s="16" t="s">
        <v>168</v>
      </c>
    </row>
    <row r="72" ht="40.15" customHeight="1" spans="1:19">
      <c r="A72" s="7">
        <v>50</v>
      </c>
      <c r="B72" s="13">
        <v>15</v>
      </c>
      <c r="C72" s="9" t="s">
        <v>23</v>
      </c>
      <c r="D72" s="10" t="s">
        <v>521</v>
      </c>
      <c r="E72" s="9" t="s">
        <v>680</v>
      </c>
      <c r="F72" s="9" t="s">
        <v>523</v>
      </c>
      <c r="G72" s="9">
        <v>2</v>
      </c>
      <c r="H72" s="9">
        <v>0</v>
      </c>
      <c r="I72" s="9">
        <v>0</v>
      </c>
      <c r="J72" s="9">
        <v>0</v>
      </c>
      <c r="K72" s="16">
        <v>147.9</v>
      </c>
      <c r="L72" s="16" t="s">
        <v>33</v>
      </c>
      <c r="M72" s="16">
        <v>15</v>
      </c>
      <c r="N72" s="21">
        <v>0</v>
      </c>
      <c r="O72" s="16">
        <v>15</v>
      </c>
      <c r="P72" s="16">
        <f t="array" ref="P72">_xlfn.IFS(J72&gt;O72,#REF!,J72&lt;O72,K72,J72=O72,IF(#REF!&lt;=K72,#REF!,K72))</f>
        <v>147.9</v>
      </c>
      <c r="Q72" s="16">
        <f t="array" ref="Q72">_xlfn.IFS(J72&gt;O72,J72,J72&lt;O72,O72,J72=O72,J72)</f>
        <v>15</v>
      </c>
      <c r="R72" s="22">
        <v>0</v>
      </c>
      <c r="S72" s="16" t="s">
        <v>168</v>
      </c>
    </row>
    <row r="73" ht="40.15" customHeight="1" spans="1:19">
      <c r="A73" s="7">
        <v>10</v>
      </c>
      <c r="B73" s="8">
        <v>18</v>
      </c>
      <c r="C73" s="9" t="s">
        <v>18</v>
      </c>
      <c r="D73" s="10" t="s">
        <v>598</v>
      </c>
      <c r="E73" s="9" t="s">
        <v>681</v>
      </c>
      <c r="F73" s="9" t="s">
        <v>682</v>
      </c>
      <c r="G73" s="9">
        <v>2</v>
      </c>
      <c r="H73" s="11">
        <v>0</v>
      </c>
      <c r="I73" s="21">
        <v>0</v>
      </c>
      <c r="J73" s="16">
        <v>0</v>
      </c>
      <c r="K73" s="16">
        <v>149</v>
      </c>
      <c r="L73" s="16" t="s">
        <v>33</v>
      </c>
      <c r="M73" s="16">
        <v>15</v>
      </c>
      <c r="N73" s="21">
        <v>0</v>
      </c>
      <c r="O73" s="16">
        <v>15</v>
      </c>
      <c r="P73" s="16">
        <f t="array" ref="P73">_xlfn.IFS(J73&gt;O73,#REF!,J73&lt;O73,K73,J73=O73,IF(#REF!&lt;=K73,#REF!,K73))</f>
        <v>149</v>
      </c>
      <c r="Q73" s="16">
        <f t="array" ref="Q73">_xlfn.IFS(J73&gt;O73,J73,J73&lt;O73,O73,J73=O73,J73)</f>
        <v>15</v>
      </c>
      <c r="R73" s="22">
        <v>0</v>
      </c>
      <c r="S73" s="16" t="s">
        <v>168</v>
      </c>
    </row>
    <row r="74" ht="40.15" customHeight="1" spans="1:19">
      <c r="A74" s="7">
        <v>22</v>
      </c>
      <c r="B74" s="8">
        <v>30</v>
      </c>
      <c r="C74" s="9" t="s">
        <v>288</v>
      </c>
      <c r="D74" s="10" t="s">
        <v>683</v>
      </c>
      <c r="E74" s="9" t="s">
        <v>684</v>
      </c>
      <c r="F74" s="9" t="s">
        <v>685</v>
      </c>
      <c r="G74" s="9">
        <v>2</v>
      </c>
      <c r="H74" s="11">
        <v>0</v>
      </c>
      <c r="I74" s="21">
        <v>0</v>
      </c>
      <c r="J74" s="16">
        <f>H74+I74</f>
        <v>0</v>
      </c>
      <c r="K74" s="16">
        <v>149.19</v>
      </c>
      <c r="L74" s="16">
        <v>0</v>
      </c>
      <c r="M74" s="16">
        <v>15</v>
      </c>
      <c r="N74" s="21">
        <v>0</v>
      </c>
      <c r="O74" s="16">
        <f>M74+N74</f>
        <v>15</v>
      </c>
      <c r="P74" s="16">
        <f t="array" ref="P74">_xlfn.IFS(J74&gt;O74,#REF!,J74&lt;O74,K74,J74=O74,IF(#REF!&lt;=K74,#REF!,K74))</f>
        <v>149.19</v>
      </c>
      <c r="Q74" s="16">
        <f t="array" ref="Q74">_xlfn.IFS(J74&gt;O74,J74,J74&lt;O74,O74,J74=O74,J74)</f>
        <v>15</v>
      </c>
      <c r="R74" s="22">
        <f t="array" ref="R74">_xlfn.IFS(J74&gt;O74,I74,J74&lt;O74,N74,J74=O74,IF(I74&lt;=N74,N74,I74))</f>
        <v>0</v>
      </c>
      <c r="S74" s="16" t="s">
        <v>168</v>
      </c>
    </row>
    <row r="75" ht="40.15" customHeight="1" spans="1:19">
      <c r="A75" s="7">
        <v>62</v>
      </c>
      <c r="B75" s="8">
        <v>37</v>
      </c>
      <c r="C75" s="9" t="s">
        <v>18</v>
      </c>
      <c r="D75" s="10" t="s">
        <v>686</v>
      </c>
      <c r="E75" s="9" t="s">
        <v>687</v>
      </c>
      <c r="F75" s="9" t="s">
        <v>688</v>
      </c>
      <c r="G75" s="9">
        <v>2</v>
      </c>
      <c r="H75" s="11">
        <v>0</v>
      </c>
      <c r="I75" s="21">
        <v>0</v>
      </c>
      <c r="J75" s="16">
        <f>H75+I75</f>
        <v>0</v>
      </c>
      <c r="K75" s="16">
        <v>90.75</v>
      </c>
      <c r="L75" s="16">
        <v>2</v>
      </c>
      <c r="M75" s="16">
        <v>0</v>
      </c>
      <c r="N75" s="21">
        <v>0</v>
      </c>
      <c r="O75" s="16">
        <f>M75+N75</f>
        <v>0</v>
      </c>
      <c r="P75" s="16" t="e">
        <f t="array" ref="P75">_xlfn.IFS(J75&gt;O75,#REF!,J75&lt;O75,K75,J75=O75,IF(#REF!&lt;=K75,#REF!,K75))</f>
        <v>#REF!</v>
      </c>
      <c r="Q75" s="16">
        <f t="array" ref="Q75">_xlfn.IFS(J75&gt;O75,J75,J75&lt;O75,O75,J75=O75,J75)</f>
        <v>0</v>
      </c>
      <c r="R75" s="22">
        <f t="array" ref="R75">_xlfn.IFS(J75&gt;O75,I75,J75&lt;O75,N75,J75=O75,IF(I75&lt;=N75,N75,I75))</f>
        <v>0</v>
      </c>
      <c r="S75" s="16" t="s">
        <v>168</v>
      </c>
    </row>
    <row r="76" ht="40.15" customHeight="1" spans="1:19">
      <c r="A76" s="7">
        <v>42</v>
      </c>
      <c r="B76" s="8">
        <v>46</v>
      </c>
      <c r="C76" s="9" t="s">
        <v>405</v>
      </c>
      <c r="D76" s="10" t="s">
        <v>689</v>
      </c>
      <c r="E76" s="9" t="s">
        <v>690</v>
      </c>
      <c r="F76" s="9" t="s">
        <v>691</v>
      </c>
      <c r="G76" s="9">
        <v>2</v>
      </c>
      <c r="H76" s="11">
        <v>0</v>
      </c>
      <c r="I76" s="21">
        <v>0</v>
      </c>
      <c r="J76" s="16">
        <f>H76+I76</f>
        <v>0</v>
      </c>
      <c r="K76" s="16">
        <v>103.74</v>
      </c>
      <c r="L76" s="16">
        <v>2</v>
      </c>
      <c r="M76" s="16">
        <v>0</v>
      </c>
      <c r="N76" s="21">
        <v>0</v>
      </c>
      <c r="O76" s="16">
        <f>M76+N76</f>
        <v>0</v>
      </c>
      <c r="P76" s="16" t="e">
        <f t="array" ref="P76">_xlfn.IFS(J76&gt;O76,#REF!,J76&lt;O76,K76,J76=O76,IF(#REF!&lt;=K76,#REF!,K76))</f>
        <v>#REF!</v>
      </c>
      <c r="Q76" s="16">
        <f t="array" ref="Q76">_xlfn.IFS(J76&gt;O76,J76,J76&lt;O76,O76,J76=O76,J76)</f>
        <v>0</v>
      </c>
      <c r="R76" s="22">
        <f t="array" ref="R76">_xlfn.IFS(J76&gt;O76,I76,J76&lt;O76,N76,J76=O76,IF(I76&lt;=N76,N76,I76))</f>
        <v>0</v>
      </c>
      <c r="S76" s="16" t="s">
        <v>168</v>
      </c>
    </row>
    <row r="77" ht="40.15" customHeight="1" spans="1:19">
      <c r="A77" s="7">
        <v>56</v>
      </c>
      <c r="B77" s="8">
        <v>41</v>
      </c>
      <c r="C77" s="9" t="s">
        <v>380</v>
      </c>
      <c r="D77" s="10" t="s">
        <v>381</v>
      </c>
      <c r="E77" s="9" t="s">
        <v>692</v>
      </c>
      <c r="F77" s="9" t="s">
        <v>693</v>
      </c>
      <c r="G77" s="9">
        <v>2</v>
      </c>
      <c r="H77" s="11">
        <v>0</v>
      </c>
      <c r="I77" s="21">
        <v>0</v>
      </c>
      <c r="J77" s="16">
        <f>H77+I77</f>
        <v>0</v>
      </c>
      <c r="K77" s="16">
        <v>129.6</v>
      </c>
      <c r="L77" s="16">
        <v>2</v>
      </c>
      <c r="M77" s="16">
        <v>0</v>
      </c>
      <c r="N77" s="21">
        <v>0</v>
      </c>
      <c r="O77" s="16">
        <f>M77+N77</f>
        <v>0</v>
      </c>
      <c r="P77" s="16" t="e">
        <f t="array" ref="P77">_xlfn.IFS(J77&gt;O77,#REF!,J77&lt;O77,K77,J77=O77,IF(#REF!&lt;=K77,#REF!,K77))</f>
        <v>#REF!</v>
      </c>
      <c r="Q77" s="16">
        <f t="array" ref="Q77">_xlfn.IFS(J77&gt;O77,J77,J77&lt;O77,O77,J77=O77,J77)</f>
        <v>0</v>
      </c>
      <c r="R77" s="22">
        <f t="array" ref="R77">_xlfn.IFS(J77&gt;O77,I77,J77&lt;O77,N77,J77=O77,IF(I77&lt;=N77,N77,I77))</f>
        <v>0</v>
      </c>
      <c r="S77" s="16" t="s">
        <v>168</v>
      </c>
    </row>
    <row r="78" ht="40.15" customHeight="1" spans="1:19">
      <c r="A78" s="7">
        <v>53</v>
      </c>
      <c r="B78" s="8">
        <v>60</v>
      </c>
      <c r="C78" s="9" t="s">
        <v>284</v>
      </c>
      <c r="D78" s="10" t="s">
        <v>538</v>
      </c>
      <c r="E78" s="9" t="s">
        <v>694</v>
      </c>
      <c r="F78" s="9" t="s">
        <v>695</v>
      </c>
      <c r="G78" s="9" t="s">
        <v>33</v>
      </c>
      <c r="H78" s="9">
        <v>0</v>
      </c>
      <c r="I78" s="21">
        <v>0</v>
      </c>
      <c r="J78" s="16">
        <f>H78+I78</f>
        <v>0</v>
      </c>
      <c r="K78" s="16">
        <v>148.24</v>
      </c>
      <c r="L78" s="16" t="s">
        <v>614</v>
      </c>
      <c r="M78" s="16"/>
      <c r="N78" s="21">
        <v>0</v>
      </c>
      <c r="O78" s="16">
        <f>M78+N78</f>
        <v>0</v>
      </c>
      <c r="P78" s="16" t="e">
        <f t="array" ref="P78">_xlfn.IFS(J78&gt;O78,#REF!,J78&lt;O78,K78,J78=O78,IF(#REF!&lt;=K78,#REF!,K78))</f>
        <v>#REF!</v>
      </c>
      <c r="Q78" s="16">
        <f t="array" ref="Q78">_xlfn.IFS(J78&gt;O78,J78,J78&lt;O78,O78,J78=O78,J78)</f>
        <v>0</v>
      </c>
      <c r="R78" s="22">
        <f t="array" ref="R78">_xlfn.IFS(J78&gt;O78,I78,J78&lt;O78,N78,J78=O78,IF(I78&lt;=N78,N78,I78))</f>
        <v>0</v>
      </c>
      <c r="S78" s="16" t="s">
        <v>168</v>
      </c>
    </row>
    <row r="79" ht="40.15" customHeight="1" spans="1:19">
      <c r="A79" s="7">
        <v>19</v>
      </c>
      <c r="B79" s="8">
        <v>22</v>
      </c>
      <c r="C79" s="9" t="s">
        <v>411</v>
      </c>
      <c r="D79" s="10" t="s">
        <v>696</v>
      </c>
      <c r="E79" s="9" t="s">
        <v>697</v>
      </c>
      <c r="F79" s="9" t="s">
        <v>698</v>
      </c>
      <c r="G79" s="9" t="s">
        <v>33</v>
      </c>
      <c r="H79" s="11">
        <v>0</v>
      </c>
      <c r="I79" s="21">
        <v>0</v>
      </c>
      <c r="J79" s="16">
        <v>0</v>
      </c>
      <c r="K79" s="16">
        <v>0</v>
      </c>
      <c r="L79" s="16">
        <v>0</v>
      </c>
      <c r="M79" s="16">
        <v>0</v>
      </c>
      <c r="N79" s="21">
        <v>0</v>
      </c>
      <c r="O79" s="16">
        <v>0</v>
      </c>
      <c r="P79" s="16" t="e">
        <f t="array" ref="P79">_xlfn.IFS(J79&gt;O79,#REF!,J79&lt;O79,K79,J79=O79,IF(#REF!&lt;=K79,#REF!,K79))</f>
        <v>#REF!</v>
      </c>
      <c r="Q79" s="16">
        <v>0</v>
      </c>
      <c r="R79" s="22">
        <f t="array" ref="R79">_xlfn.IFS(J79&gt;O79,I79,J79&lt;O79,N79,J79=O79,IF(I79&lt;=N79,N79,I79))</f>
        <v>0</v>
      </c>
      <c r="S79" s="16" t="s">
        <v>168</v>
      </c>
    </row>
  </sheetData>
  <sortState ref="B65:W78">
    <sortCondition ref="Q65:Q78" descending="1"/>
    <sortCondition ref="R65:R78" descending="1"/>
    <sortCondition ref="P65:P78"/>
  </sortState>
  <mergeCells count="13">
    <mergeCell ref="B1:S1"/>
    <mergeCell ref="G2:J2"/>
    <mergeCell ref="K2:O2"/>
    <mergeCell ref="A2:A3"/>
    <mergeCell ref="B2:B3"/>
    <mergeCell ref="C2:C3"/>
    <mergeCell ref="D2:D3"/>
    <mergeCell ref="E2:E3"/>
    <mergeCell ref="F2:F3"/>
    <mergeCell ref="P2:P3"/>
    <mergeCell ref="Q2:Q3"/>
    <mergeCell ref="R2:R3"/>
    <mergeCell ref="S2:S3"/>
  </mergeCells>
  <conditionalFormatting sqref="B$1:B$1048576">
    <cfRule type="duplicateValues" dxfId="1" priority="1"/>
  </conditionalFormatting>
  <printOptions horizontalCentered="1"/>
  <pageMargins left="0.393055555555556" right="0.393055555555556" top="0.393055555555556" bottom="0.590277777777778" header="0" footer="0.314583333333333"/>
  <pageSetup paperSize="9" scale="54" fitToHeight="0" orientation="landscape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小学组计分表</vt:lpstr>
      <vt:lpstr>小学组成绩表</vt:lpstr>
      <vt:lpstr>初中组成绩表</vt:lpstr>
      <vt:lpstr>高中组成绩表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 Chan</dc:creator>
  <cp:lastModifiedBy>Administrator</cp:lastModifiedBy>
  <dcterms:created xsi:type="dcterms:W3CDTF">2023-09-21T10:28:00Z</dcterms:created>
  <cp:lastPrinted>2025-11-15T08:27:00Z</cp:lastPrinted>
  <dcterms:modified xsi:type="dcterms:W3CDTF">2025-11-18T01:58:32Z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06F58EDB3E044519992541266B2CF2B8_13</vt:lpwstr>
  </property>
  <property fmtid="{D5CDD505-2E9C-101B-9397-08002B2CF9AE}" pid="3" name="KSOProductBuildVer">
    <vt:lpwstr>2052-12.1.0.15120</vt:lpwstr>
  </property>
  <property fmtid="{D5CDD505-2E9C-101B-9397-08002B2CF9AE}" pid="4" name="KSOReadingLayout">
    <vt:bool>true</vt:bool>
  </property>
</Properties>
</file>